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mwestbro\Documents\Agent Files\Agency Services Corp\"/>
    </mc:Choice>
  </mc:AlternateContent>
  <xr:revisionPtr revIDLastSave="0" documentId="13_ncr:1_{EF23537C-DBE2-45E3-9A84-689273EC1389}" xr6:coauthVersionLast="46" xr6:coauthVersionMax="46" xr10:uidLastSave="{00000000-0000-0000-0000-000000000000}"/>
  <bookViews>
    <workbookView xWindow="-120" yWindow="-120" windowWidth="29040" windowHeight="15840" tabRatio="401" xr2:uid="{00000000-000D-0000-FFFF-FFFF00000000}"/>
  </bookViews>
  <sheets>
    <sheet name="PLAN" sheetId="38" r:id="rId1"/>
    <sheet name="MKT" sheetId="40" r:id="rId2"/>
    <sheet name="ESRI_MAPINFO_SHEET" sheetId="57" state="veryHidden" r:id="rId3"/>
  </sheets>
  <externalReferences>
    <externalReference r:id="rId4"/>
    <externalReference r:id="rId5"/>
  </externalReferences>
  <definedNames>
    <definedName name="a1profit">#REF!</definedName>
    <definedName name="a1roi">#REF!</definedName>
    <definedName name="a5profit">#REF!</definedName>
    <definedName name="a5roi">#REF!</definedName>
    <definedName name="Adj_LR_Component">#REF!</definedName>
    <definedName name="agent">#REF!</definedName>
    <definedName name="agent1profit">#REF!</definedName>
    <definedName name="agent1roi">#REF!</definedName>
    <definedName name="Agent5profit">#REF!</definedName>
    <definedName name="AGENTCOST">#REF!</definedName>
    <definedName name="agentsold1">#REF!</definedName>
    <definedName name="ainvestment">#REF!</definedName>
    <definedName name="allgrid">#REF!</definedName>
    <definedName name="Analysis_LR_Band">#REF!</definedName>
    <definedName name="Analysis_Volume_Band_Detail">#REF!</definedName>
    <definedName name="Analysis_WP_Growth_Band">#REF!</definedName>
    <definedName name="aquote">#REF!</definedName>
    <definedName name="autoclosevar">[1]HIDDEN!$A$108:$E$115</definedName>
    <definedName name="autosold">#REF!</definedName>
    <definedName name="avepremium">#REF!</definedName>
    <definedName name="BYQTR">[2]KS!$P$2:$P$5</definedName>
    <definedName name="closerate">#REF!</definedName>
    <definedName name="comments">#REF!</definedName>
    <definedName name="commissionrate">#REF!</definedName>
    <definedName name="contAuto">#REF!</definedName>
    <definedName name="Contingent_3YR_LR_Band_Over55">#REF!</definedName>
    <definedName name="Contingent_3YR_LR_Band_Under55">#REF!</definedName>
    <definedName name="Contingent_3YR_Over55_Component">#REF!</definedName>
    <definedName name="Contingent_3YR_Under55_Component">#REF!</definedName>
    <definedName name="Contingent_LR_Band">#REF!</definedName>
    <definedName name="Contingent_Table">#REF!</definedName>
    <definedName name="Contingent_Table_LR">#REF!</definedName>
    <definedName name="Contingent_Table_Volume">#REF!</definedName>
    <definedName name="Contingent_Volume_Band">#REF!</definedName>
    <definedName name="contNBdate">#REF!</definedName>
    <definedName name="conversionrate">#REF!</definedName>
    <definedName name="cost">#REF!</definedName>
    <definedName name="costofsale">#REF!</definedName>
    <definedName name="CostPer">#REF!</definedName>
    <definedName name="costperpolicy">#REF!</definedName>
    <definedName name="_xlnm.Database">OFFSET(#REF!,0,0,COUNTA(#REF!),COUNTA(#REF!))</definedName>
    <definedName name="duration">#REF!</definedName>
    <definedName name="enddate">#REF!</definedName>
    <definedName name="FiveYearAgent">#REF!</definedName>
    <definedName name="FiveYearTravelers">#REF!</definedName>
    <definedName name="FVB">#REF!</definedName>
    <definedName name="gain">#REF!</definedName>
    <definedName name="grid">#REF!</definedName>
    <definedName name="Growth_Component">#REF!</definedName>
    <definedName name="homeclosevar">[1]HIDDEN!$A$120:$E$127</definedName>
    <definedName name="homesold">#REF!</definedName>
    <definedName name="homesold2">#REF!</definedName>
    <definedName name="howpaid1">#REF!</definedName>
    <definedName name="HowPay">#REF!</definedName>
    <definedName name="hquote">#REF!</definedName>
    <definedName name="increment">#REF!</definedName>
    <definedName name="increments">#REF!</definedName>
    <definedName name="keymetrics">#REF!</definedName>
    <definedName name="length">#REF!</definedName>
    <definedName name="lob">#REF!</definedName>
    <definedName name="Loyalty">#REF!</definedName>
    <definedName name="MainObjective">#REF!</definedName>
    <definedName name="master">#REF!</definedName>
    <definedName name="MaxComp">#REF!</definedName>
    <definedName name="Method">#REF!</definedName>
    <definedName name="methodofcontact">#REF!</definedName>
    <definedName name="Name">#REF!</definedName>
    <definedName name="nb">#REF!</definedName>
    <definedName name="nbcommission">#REF!</definedName>
    <definedName name="nbcomssion">#REF!</definedName>
    <definedName name="nblength">#REF!</definedName>
    <definedName name="nbpolicies">#REF!</definedName>
    <definedName name="oquote">#REF!</definedName>
    <definedName name="other">#REF!</definedName>
    <definedName name="otherclosevar">[1]HIDDEN!$A$132:$E$139</definedName>
    <definedName name="othersold2">#REF!</definedName>
    <definedName name="paying">#REF!</definedName>
    <definedName name="plan">#REF!</definedName>
    <definedName name="policies">#REF!</definedName>
    <definedName name="portion">#REF!</definedName>
    <definedName name="premium">#REF!</definedName>
    <definedName name="_xlnm.Print_Area" localSheetId="1">MKT!$A$1:$E$38</definedName>
    <definedName name="_xlnm.Print_Area" localSheetId="0">PLAN!$A$1:$L$46</definedName>
    <definedName name="purpmeet">#REF!</definedName>
    <definedName name="qtr">#REF!</definedName>
    <definedName name="quoteclose">#REF!</definedName>
    <definedName name="renewal">#REF!</definedName>
    <definedName name="renewalcommission">#REF!</definedName>
    <definedName name="Requestor">#REF!</definedName>
    <definedName name="responserate">#REF!</definedName>
    <definedName name="result">#REF!</definedName>
    <definedName name="retention">#REF!</definedName>
    <definedName name="retentionrate">#REF!</definedName>
    <definedName name="sclength">#REF!</definedName>
    <definedName name="scpayout">#REF!</definedName>
    <definedName name="se">#REF!</definedName>
    <definedName name="source">#REF!</definedName>
    <definedName name="startdate">#REF!</definedName>
    <definedName name="STATE">#REF!</definedName>
    <definedName name="stdNBOR">#REF!</definedName>
    <definedName name="t1profit">#REF!</definedName>
    <definedName name="t1roi">#REF!</definedName>
    <definedName name="t5profit">#REF!</definedName>
    <definedName name="t5roi">#REF!</definedName>
    <definedName name="tinvestment">#REF!</definedName>
    <definedName name="tools">#REF!</definedName>
    <definedName name="topics">#REF!</definedName>
    <definedName name="tot1profit">#REF!</definedName>
    <definedName name="tot1roi">#REF!</definedName>
    <definedName name="tot5profit">#REF!</definedName>
    <definedName name="tot5roi">#REF!</definedName>
    <definedName name="total">#REF!</definedName>
    <definedName name="totalcost">#REF!</definedName>
    <definedName name="totalinvestment">#REF!</definedName>
    <definedName name="totalsold">#REF!</definedName>
    <definedName name="totinvestment">#REF!</definedName>
    <definedName name="totquote">#REF!</definedName>
    <definedName name="travelers">#REF!</definedName>
    <definedName name="travelers1profit">#REF!</definedName>
    <definedName name="travelers1roi">#REF!</definedName>
    <definedName name="travelers5profit">#REF!</definedName>
    <definedName name="travelerscost">#REF!</definedName>
    <definedName name="TravelersPortion">#REF!</definedName>
    <definedName name="TypeMailing">#REF!</definedName>
    <definedName name="typeofpolicies">#REF!</definedName>
    <definedName name="TypePolicies">#REF!</definedName>
    <definedName name="vendor">#REF!</definedName>
    <definedName name="Volume_Band">#REF!</definedName>
    <definedName name="Volume_Component">#REF!</definedName>
    <definedName name="Volume_Table">#REF!</definedName>
    <definedName name="wherefunds">#REF!</definedName>
    <definedName name="yes">#REF!</definedName>
    <definedName name="yesno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40" l="1"/>
  <c r="B5" i="40" l="1"/>
  <c r="B7" i="40"/>
  <c r="C18" i="38" l="1"/>
  <c r="E18" i="38" s="1"/>
  <c r="I10" i="38" s="1"/>
  <c r="H18" i="38"/>
  <c r="C17" i="38"/>
  <c r="H9" i="38" s="1"/>
  <c r="H17" i="38"/>
  <c r="C16" i="38"/>
  <c r="E16" i="38" s="1"/>
  <c r="I8" i="38" s="1"/>
  <c r="H16" i="38"/>
  <c r="P19" i="38"/>
  <c r="Q19" i="38" s="1"/>
  <c r="R19" i="38" s="1"/>
  <c r="S19" i="38" s="1"/>
  <c r="T19" i="38" s="1"/>
  <c r="U19" i="38" s="1"/>
  <c r="P20" i="38"/>
  <c r="Q20" i="38" s="1"/>
  <c r="R20" i="38" s="1"/>
  <c r="S20" i="38" s="1"/>
  <c r="T20" i="38" s="1"/>
  <c r="U20" i="38" s="1"/>
  <c r="P21" i="38"/>
  <c r="Q21" i="38" s="1"/>
  <c r="R21" i="38" s="1"/>
  <c r="S21" i="38" s="1"/>
  <c r="T21" i="38" s="1"/>
  <c r="U21" i="38" s="1"/>
  <c r="F19" i="38"/>
  <c r="G7" i="38"/>
  <c r="B19" i="38"/>
  <c r="H10" i="38" l="1"/>
  <c r="H8" i="38"/>
  <c r="C19" i="38"/>
  <c r="H11" i="38" s="1"/>
  <c r="E17" i="38"/>
  <c r="I17" i="38" s="1"/>
  <c r="H19" i="38"/>
  <c r="G19" i="38" s="1"/>
  <c r="I16" i="38"/>
  <c r="J16" i="38" s="1"/>
  <c r="I18" i="38"/>
  <c r="J18" i="38" s="1"/>
  <c r="E19" i="38" l="1"/>
  <c r="I11" i="38" s="1"/>
  <c r="J9" i="38"/>
  <c r="J17" i="38"/>
  <c r="K9" i="38" s="1"/>
  <c r="L17" i="38"/>
  <c r="L9" i="38" s="1"/>
  <c r="I9" i="38"/>
  <c r="J10" i="38"/>
  <c r="K10" i="38"/>
  <c r="P18" i="38"/>
  <c r="L18" i="38"/>
  <c r="L10" i="38" s="1"/>
  <c r="P23" i="38"/>
  <c r="Q17" i="38"/>
  <c r="K8" i="38"/>
  <c r="P16" i="38"/>
  <c r="I19" i="38"/>
  <c r="J19" i="38" s="1"/>
  <c r="L16" i="38"/>
  <c r="J8" i="38"/>
  <c r="D19" i="38" l="1"/>
  <c r="P22" i="38"/>
  <c r="Q16" i="38"/>
  <c r="Q23" i="38"/>
  <c r="R17" i="38"/>
  <c r="P24" i="38"/>
  <c r="Q18" i="38"/>
  <c r="L19" i="38"/>
  <c r="L11" i="38" s="1"/>
  <c r="L8" i="38"/>
  <c r="J11" i="38"/>
  <c r="K11" i="38"/>
  <c r="K19" i="38" l="1"/>
  <c r="Q24" i="38"/>
  <c r="R18" i="38"/>
  <c r="R16" i="38"/>
  <c r="Q22" i="38"/>
  <c r="R23" i="38"/>
  <c r="S17" i="38"/>
  <c r="P25" i="38"/>
  <c r="D23" i="38" s="1"/>
  <c r="S16" i="38" l="1"/>
  <c r="R22" i="38"/>
  <c r="R24" i="38"/>
  <c r="S18" i="38"/>
  <c r="S23" i="38"/>
  <c r="T17" i="38"/>
  <c r="Q25" i="38"/>
  <c r="E23" i="38" s="1"/>
  <c r="R25" i="38" l="1"/>
  <c r="F23" i="38" s="1"/>
  <c r="S22" i="38"/>
  <c r="T16" i="38"/>
  <c r="T18" i="38"/>
  <c r="S24" i="38"/>
  <c r="T23" i="38"/>
  <c r="U17" i="38"/>
  <c r="U23" i="38" s="1"/>
  <c r="S25" i="38" l="1"/>
  <c r="G23" i="38" s="1"/>
  <c r="T22" i="38"/>
  <c r="U16" i="38"/>
  <c r="U22" i="38" s="1"/>
  <c r="U18" i="38"/>
  <c r="U24" i="38" s="1"/>
  <c r="T24" i="38"/>
  <c r="U25" i="38" l="1"/>
  <c r="I23" i="38" s="1"/>
  <c r="T25" i="38"/>
  <c r="H23" i="38" s="1"/>
</calcChain>
</file>

<file path=xl/sharedStrings.xml><?xml version="1.0" encoding="utf-8"?>
<sst xmlns="http://schemas.openxmlformats.org/spreadsheetml/2006/main" count="153" uniqueCount="99">
  <si>
    <t xml:space="preserve">     SE:</t>
  </si>
  <si>
    <t xml:space="preserve"> </t>
  </si>
  <si>
    <t>Agency:</t>
  </si>
  <si>
    <t>Code:</t>
  </si>
  <si>
    <t>State:</t>
  </si>
  <si>
    <t>Quotes</t>
  </si>
  <si>
    <t>BNB</t>
  </si>
  <si>
    <t>PIF</t>
  </si>
  <si>
    <t>Growth</t>
  </si>
  <si>
    <t>est WP</t>
  </si>
  <si>
    <t>AUTO</t>
  </si>
  <si>
    <t>Year:</t>
  </si>
  <si>
    <t>Plan @</t>
  </si>
  <si>
    <t>Prime</t>
  </si>
  <si>
    <t>HOME</t>
  </si>
  <si>
    <t>SPECIALTY</t>
  </si>
  <si>
    <t># Months Remaining In Year</t>
  </si>
  <si>
    <t>Total</t>
  </si>
  <si>
    <t>*model uses this NB retention rate</t>
  </si>
  <si>
    <t>Line of Business</t>
  </si>
  <si>
    <t>Avg Monthly Quotes</t>
  </si>
  <si>
    <t>Total Quotes</t>
  </si>
  <si>
    <t>Est 
Close Rate</t>
  </si>
  <si>
    <t>Starting PIF</t>
  </si>
  <si>
    <t>Renewal Retention</t>
  </si>
  <si>
    <t>Renewed PIF</t>
  </si>
  <si>
    <t>Total 
PIF</t>
  </si>
  <si>
    <t>Est. PIF Growth</t>
  </si>
  <si>
    <t>Ave WP per policy</t>
  </si>
  <si>
    <t>Est Written Premium</t>
  </si>
  <si>
    <t>Metric</t>
  </si>
  <si>
    <t>LOB</t>
  </si>
  <si>
    <t>Yr 1</t>
  </si>
  <si>
    <t>Yr 2</t>
  </si>
  <si>
    <t>Yr 3</t>
  </si>
  <si>
    <t>Yr 4</t>
  </si>
  <si>
    <t>Yr 5</t>
  </si>
  <si>
    <t>Yr 6</t>
  </si>
  <si>
    <t>End PIF</t>
  </si>
  <si>
    <t>auto</t>
  </si>
  <si>
    <t>home</t>
  </si>
  <si>
    <t>other</t>
  </si>
  <si>
    <t>TOTAL</t>
  </si>
  <si>
    <t>Ave WP</t>
  </si>
  <si>
    <t>Yr 1 WP</t>
  </si>
  <si>
    <t>Yr 2 WP</t>
  </si>
  <si>
    <t>Yr 3 WP</t>
  </si>
  <si>
    <t>Yr 4 WP</t>
  </si>
  <si>
    <t>Yr 5 WP</t>
  </si>
  <si>
    <t>Yr 6 WP</t>
  </si>
  <si>
    <t>Ttl WP</t>
  </si>
  <si>
    <t>*model assumes a 3.5% annual written premium inflation and that quotes, close rates and retention stay constant.</t>
  </si>
  <si>
    <t>total WP</t>
  </si>
  <si>
    <t xml:space="preserve">Why does the agent want the Travelers Personal Lines contract? </t>
  </si>
  <si>
    <t>Agent Signature:</t>
  </si>
  <si>
    <t>90 DAY AND 180 DAY REQUIREMENTS</t>
  </si>
  <si>
    <t>QUOTING BEHAVIOR EXPECTATIONS</t>
  </si>
  <si>
    <t>DIGITAL ADOPTION @ NB</t>
  </si>
  <si>
    <t>INTELLIDRIVE</t>
  </si>
  <si>
    <t>Target %</t>
  </si>
  <si>
    <t>Result</t>
  </si>
  <si>
    <t>Digital</t>
  </si>
  <si>
    <t>Target</t>
  </si>
  <si>
    <t>IntelliDrive</t>
  </si>
  <si>
    <t>Bridge Rate</t>
  </si>
  <si>
    <t>email Capture at NB</t>
  </si>
  <si>
    <t>Quote %</t>
  </si>
  <si>
    <t>Quote to Effective &gt;15 Days</t>
  </si>
  <si>
    <t>Issued %</t>
  </si>
  <si>
    <t>LONG TERM TARGETS FOR SUCCESS</t>
  </si>
  <si>
    <t>Take Up Rate</t>
  </si>
  <si>
    <t>Home:Auto Quote Ratio</t>
  </si>
  <si>
    <t>1:1</t>
  </si>
  <si>
    <t>eDelivery (paperless)</t>
  </si>
  <si>
    <t>EFT  and Paid-In-Full (combined)</t>
  </si>
  <si>
    <t>eBill</t>
  </si>
  <si>
    <t>Limits 100/300/100 or &gt;</t>
  </si>
  <si>
    <t>MyT enrollment</t>
  </si>
  <si>
    <t>eSignature (CCC)</t>
  </si>
  <si>
    <t>Marketing Plan</t>
  </si>
  <si>
    <t>Sales Executive:</t>
  </si>
  <si>
    <t/>
  </si>
  <si>
    <t>1st QUARTER</t>
  </si>
  <si>
    <t>Marketing Activity</t>
  </si>
  <si>
    <t>Responsible Parties</t>
  </si>
  <si>
    <t>Estimated Cost</t>
  </si>
  <si>
    <t>Expected Outcome</t>
  </si>
  <si>
    <t>Results / Comments</t>
  </si>
  <si>
    <t>Social Media - TRV Seasonal Campaign</t>
  </si>
  <si>
    <t>Agent</t>
  </si>
  <si>
    <t>2nd QUARTER</t>
  </si>
  <si>
    <t>3rd QUARTER</t>
  </si>
  <si>
    <t>4th QUARTER</t>
  </si>
  <si>
    <t>COMMENTS:</t>
  </si>
  <si>
    <t>KS</t>
  </si>
  <si>
    <t>Melissa Westbrook</t>
  </si>
  <si>
    <t>Digital Quote Proposal</t>
  </si>
  <si>
    <t>N/A</t>
  </si>
  <si>
    <t>2022 PRODUCTION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</si>
</sst>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&quot;$&quot;#,##0.00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sz val="14"/>
      <color indexed="12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24"/>
      <color indexed="9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12"/>
      <name val="Calibri"/>
      <family val="2"/>
    </font>
    <font>
      <sz val="12"/>
      <color indexed="16"/>
      <name val="Calibri"/>
      <family val="2"/>
    </font>
    <font>
      <b/>
      <sz val="12"/>
      <color indexed="16"/>
      <name val="Calibri"/>
      <family val="2"/>
    </font>
    <font>
      <sz val="12"/>
      <color indexed="12"/>
      <name val="Calibri"/>
      <family val="2"/>
    </font>
    <font>
      <b/>
      <sz val="14"/>
      <color indexed="16"/>
      <name val="Calibri"/>
      <family val="2"/>
    </font>
    <font>
      <b/>
      <sz val="16"/>
      <name val="Calibri"/>
      <family val="2"/>
    </font>
    <font>
      <b/>
      <sz val="14"/>
      <color indexed="9"/>
      <name val="Calibri"/>
      <family val="2"/>
    </font>
    <font>
      <i/>
      <sz val="11"/>
      <name val="Calibri"/>
      <family val="2"/>
    </font>
    <font>
      <b/>
      <i/>
      <sz val="12"/>
      <name val="Calibri"/>
      <family val="2"/>
    </font>
    <font>
      <sz val="14"/>
      <color indexed="9"/>
      <name val="Calibri"/>
      <family val="2"/>
    </font>
    <font>
      <b/>
      <i/>
      <sz val="14"/>
      <color indexed="16"/>
      <name val="Calibri"/>
      <family val="2"/>
    </font>
    <font>
      <b/>
      <sz val="24"/>
      <color theme="1"/>
      <name val="Calibri"/>
      <family val="2"/>
    </font>
    <font>
      <b/>
      <sz val="14"/>
      <color theme="1"/>
      <name val="Calibri"/>
      <family val="2"/>
    </font>
    <font>
      <b/>
      <sz val="24"/>
      <name val="Calibri"/>
      <family val="2"/>
    </font>
    <font>
      <sz val="10"/>
      <name val="Arial"/>
      <family val="2"/>
    </font>
    <font>
      <sz val="16"/>
      <name val="Calibri"/>
      <family val="2"/>
    </font>
    <font>
      <b/>
      <sz val="16"/>
      <color theme="1" tint="0.249977111117893"/>
      <name val="Calibri"/>
      <family val="2"/>
      <scheme val="minor"/>
    </font>
    <font>
      <sz val="15"/>
      <color theme="1" tint="0.249977111117893"/>
      <name val="Calibri"/>
      <family val="2"/>
    </font>
    <font>
      <sz val="14"/>
      <color theme="1" tint="0.249977111117893"/>
      <name val="Calibri"/>
      <family val="2"/>
    </font>
    <font>
      <b/>
      <sz val="16"/>
      <color theme="1" tint="0.34998626667073579"/>
      <name val="Calibri"/>
      <family val="2"/>
    </font>
    <font>
      <sz val="14"/>
      <color theme="1" tint="0.34998626667073579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8E8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</cellStyleXfs>
  <cellXfs count="197">
    <xf numFmtId="0" fontId="0" fillId="0" borderId="0" xfId="0"/>
    <xf numFmtId="0" fontId="3" fillId="0" borderId="0" xfId="0" applyFont="1" applyProtection="1"/>
    <xf numFmtId="0" fontId="10" fillId="0" borderId="0" xfId="0" applyFont="1" applyAlignment="1" applyProtection="1">
      <alignment horizontal="center"/>
    </xf>
    <xf numFmtId="0" fontId="13" fillId="2" borderId="7" xfId="0" applyFont="1" applyFill="1" applyBorder="1" applyAlignment="1" applyProtection="1">
      <alignment horizontal="right"/>
    </xf>
    <xf numFmtId="0" fontId="14" fillId="2" borderId="0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Protection="1"/>
    <xf numFmtId="0" fontId="5" fillId="2" borderId="0" xfId="0" applyFont="1" applyFill="1" applyBorder="1" applyAlignment="1" applyProtection="1">
      <alignment horizontal="center"/>
    </xf>
    <xf numFmtId="0" fontId="5" fillId="3" borderId="1" xfId="0" quotePrefix="1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right"/>
    </xf>
    <xf numFmtId="0" fontId="7" fillId="3" borderId="1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Protection="1"/>
    <xf numFmtId="0" fontId="3" fillId="2" borderId="6" xfId="0" applyFont="1" applyFill="1" applyBorder="1" applyProtection="1"/>
    <xf numFmtId="0" fontId="3" fillId="0" borderId="10" xfId="0" applyFont="1" applyBorder="1" applyProtection="1"/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10" fillId="4" borderId="11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</xf>
    <xf numFmtId="0" fontId="10" fillId="4" borderId="12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165" fontId="11" fillId="2" borderId="1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18" fillId="2" borderId="7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18" fillId="2" borderId="8" xfId="0" applyFont="1" applyFill="1" applyBorder="1" applyAlignment="1" applyProtection="1">
      <alignment horizontal="center" vertical="center"/>
      <protection hidden="1"/>
    </xf>
    <xf numFmtId="0" fontId="16" fillId="2" borderId="7" xfId="0" applyFont="1" applyFill="1" applyBorder="1" applyAlignment="1" applyProtection="1">
      <alignment horizontal="right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5" fillId="2" borderId="15" xfId="0" applyFont="1" applyFill="1" applyBorder="1" applyAlignment="1" applyProtection="1">
      <alignment horizontal="center"/>
      <protection hidden="1"/>
    </xf>
    <xf numFmtId="0" fontId="5" fillId="2" borderId="16" xfId="0" applyFont="1" applyFill="1" applyBorder="1" applyAlignment="1" applyProtection="1">
      <alignment horizontal="center"/>
      <protection hidden="1"/>
    </xf>
    <xf numFmtId="0" fontId="5" fillId="2" borderId="17" xfId="0" applyFont="1" applyFill="1" applyBorder="1" applyAlignment="1" applyProtection="1">
      <alignment horizontal="center"/>
      <protection hidden="1"/>
    </xf>
    <xf numFmtId="0" fontId="5" fillId="2" borderId="18" xfId="0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16" fillId="2" borderId="0" xfId="0" applyFont="1" applyFill="1" applyBorder="1" applyAlignment="1" applyProtection="1">
      <alignment horizontal="right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6" fillId="2" borderId="8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19" fillId="2" borderId="0" xfId="0" applyFont="1" applyFill="1" applyBorder="1" applyAlignment="1" applyProtection="1">
      <alignment horizontal="right"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164" fontId="6" fillId="2" borderId="0" xfId="1" applyNumberFormat="1" applyFont="1" applyFill="1" applyBorder="1" applyAlignment="1" applyProtection="1">
      <alignment horizontal="center"/>
      <protection hidden="1"/>
    </xf>
    <xf numFmtId="0" fontId="22" fillId="2" borderId="0" xfId="0" applyFont="1" applyFill="1" applyBorder="1" applyAlignment="1" applyProtection="1">
      <alignment horizontal="right"/>
      <protection hidden="1"/>
    </xf>
    <xf numFmtId="164" fontId="7" fillId="2" borderId="0" xfId="1" applyNumberFormat="1" applyFont="1" applyFill="1" applyBorder="1" applyAlignment="1" applyProtection="1">
      <alignment horizontal="center"/>
      <protection hidden="1"/>
    </xf>
    <xf numFmtId="0" fontId="7" fillId="2" borderId="23" xfId="0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2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18" fillId="2" borderId="0" xfId="0" applyFont="1" applyFill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3" fontId="4" fillId="2" borderId="5" xfId="0" applyNumberFormat="1" applyFont="1" applyFill="1" applyBorder="1" applyAlignment="1" applyProtection="1">
      <alignment horizontal="center"/>
      <protection hidden="1"/>
    </xf>
    <xf numFmtId="164" fontId="4" fillId="2" borderId="5" xfId="1" applyNumberFormat="1" applyFont="1" applyFill="1" applyBorder="1" applyAlignment="1" applyProtection="1">
      <alignment horizontal="center" vertical="center" wrapText="1"/>
      <protection hidden="1"/>
    </xf>
    <xf numFmtId="165" fontId="4" fillId="2" borderId="8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3" fontId="9" fillId="2" borderId="0" xfId="0" applyNumberFormat="1" applyFont="1" applyFill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5" borderId="23" xfId="0" applyFont="1" applyFill="1" applyBorder="1" applyAlignment="1" applyProtection="1">
      <alignment horizontal="center"/>
      <protection hidden="1"/>
    </xf>
    <xf numFmtId="3" fontId="18" fillId="5" borderId="1" xfId="0" applyNumberFormat="1" applyFont="1" applyFill="1" applyBorder="1" applyAlignment="1" applyProtection="1">
      <alignment horizontal="center"/>
      <protection hidden="1"/>
    </xf>
    <xf numFmtId="164" fontId="18" fillId="5" borderId="1" xfId="0" applyNumberFormat="1" applyFont="1" applyFill="1" applyBorder="1" applyAlignment="1" applyProtection="1">
      <alignment horizontal="center"/>
      <protection hidden="1"/>
    </xf>
    <xf numFmtId="164" fontId="18" fillId="5" borderId="1" xfId="1" applyNumberFormat="1" applyFont="1" applyFill="1" applyBorder="1" applyAlignment="1" applyProtection="1">
      <alignment horizontal="center" vertical="center" wrapText="1"/>
      <protection hidden="1"/>
    </xf>
    <xf numFmtId="165" fontId="18" fillId="5" borderId="1" xfId="1" applyNumberFormat="1" applyFont="1" applyFill="1" applyBorder="1" applyAlignment="1" applyProtection="1">
      <alignment horizontal="center" vertical="center" wrapText="1"/>
      <protection hidden="1"/>
    </xf>
    <xf numFmtId="165" fontId="18" fillId="5" borderId="24" xfId="0" applyNumberFormat="1" applyFont="1" applyFill="1" applyBorder="1" applyAlignment="1" applyProtection="1">
      <alignment horizontal="center"/>
      <protection hidden="1"/>
    </xf>
    <xf numFmtId="165" fontId="9" fillId="2" borderId="0" xfId="0" applyNumberFormat="1" applyFont="1" applyFill="1" applyBorder="1" applyAlignment="1" applyProtection="1">
      <alignment horizontal="center"/>
      <protection hidden="1"/>
    </xf>
    <xf numFmtId="0" fontId="5" fillId="2" borderId="7" xfId="0" applyFont="1" applyFill="1" applyBorder="1" applyAlignment="1" applyProtection="1">
      <alignment horizontal="center"/>
      <protection hidden="1"/>
    </xf>
    <xf numFmtId="3" fontId="5" fillId="2" borderId="0" xfId="0" applyNumberFormat="1" applyFont="1" applyFill="1" applyBorder="1" applyAlignment="1" applyProtection="1">
      <alignment horizontal="center"/>
      <protection hidden="1"/>
    </xf>
    <xf numFmtId="164" fontId="5" fillId="2" borderId="0" xfId="0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Border="1" applyAlignment="1" applyProtection="1">
      <alignment horizontal="center" vertical="center" wrapText="1"/>
      <protection hidden="1"/>
    </xf>
    <xf numFmtId="165" fontId="5" fillId="2" borderId="0" xfId="1" applyNumberFormat="1" applyFont="1" applyFill="1" applyBorder="1" applyAlignment="1" applyProtection="1">
      <alignment horizontal="center" vertical="center" wrapText="1"/>
      <protection hidden="1"/>
    </xf>
    <xf numFmtId="165" fontId="5" fillId="2" borderId="8" xfId="0" applyNumberFormat="1" applyFont="1" applyFill="1" applyBorder="1" applyAlignment="1" applyProtection="1">
      <alignment horizontal="right"/>
      <protection hidden="1"/>
    </xf>
    <xf numFmtId="3" fontId="5" fillId="2" borderId="7" xfId="0" applyNumberFormat="1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3" fontId="5" fillId="2" borderId="8" xfId="0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center"/>
      <protection locked="0" hidden="1"/>
    </xf>
    <xf numFmtId="0" fontId="7" fillId="3" borderId="1" xfId="0" applyFont="1" applyFill="1" applyBorder="1" applyAlignment="1" applyProtection="1">
      <alignment horizontal="center"/>
      <protection locked="0" hidden="1"/>
    </xf>
    <xf numFmtId="0" fontId="5" fillId="3" borderId="1" xfId="0" applyFont="1" applyFill="1" applyBorder="1" applyAlignment="1" applyProtection="1">
      <alignment horizontal="center" vertical="center" wrapText="1"/>
      <protection locked="0" hidden="1"/>
    </xf>
    <xf numFmtId="164" fontId="7" fillId="3" borderId="1" xfId="1" applyNumberFormat="1" applyFont="1" applyFill="1" applyBorder="1" applyAlignment="1" applyProtection="1">
      <alignment horizontal="center"/>
      <protection locked="0" hidden="1"/>
    </xf>
    <xf numFmtId="3" fontId="4" fillId="3" borderId="5" xfId="0" applyNumberFormat="1" applyFont="1" applyFill="1" applyBorder="1" applyAlignment="1" applyProtection="1">
      <alignment horizontal="center"/>
      <protection locked="0" hidden="1"/>
    </xf>
    <xf numFmtId="164" fontId="4" fillId="3" borderId="5" xfId="0" applyNumberFormat="1" applyFont="1" applyFill="1" applyBorder="1" applyAlignment="1" applyProtection="1">
      <alignment horizontal="center"/>
      <protection locked="0" hidden="1"/>
    </xf>
    <xf numFmtId="0" fontId="5" fillId="3" borderId="1" xfId="0" quotePrefix="1" applyFont="1" applyFill="1" applyBorder="1" applyAlignment="1" applyProtection="1">
      <alignment horizontal="center"/>
      <protection locked="0" hidden="1"/>
    </xf>
    <xf numFmtId="0" fontId="24" fillId="6" borderId="20" xfId="0" applyFont="1" applyFill="1" applyBorder="1" applyAlignment="1" applyProtection="1">
      <alignment horizontal="center"/>
      <protection hidden="1"/>
    </xf>
    <xf numFmtId="3" fontId="24" fillId="6" borderId="21" xfId="0" applyNumberFormat="1" applyFont="1" applyFill="1" applyBorder="1" applyAlignment="1" applyProtection="1">
      <alignment horizontal="center"/>
      <protection hidden="1"/>
    </xf>
    <xf numFmtId="164" fontId="24" fillId="6" borderId="21" xfId="0" applyNumberFormat="1" applyFont="1" applyFill="1" applyBorder="1" applyAlignment="1" applyProtection="1">
      <alignment horizontal="center"/>
      <protection hidden="1"/>
    </xf>
    <xf numFmtId="165" fontId="24" fillId="6" borderId="22" xfId="0" applyNumberFormat="1" applyFont="1" applyFill="1" applyBorder="1" applyAlignment="1" applyProtection="1">
      <alignment horizontal="center"/>
      <protection hidden="1"/>
    </xf>
    <xf numFmtId="0" fontId="24" fillId="7" borderId="19" xfId="0" applyFont="1" applyFill="1" applyBorder="1" applyAlignment="1" applyProtection="1">
      <alignment horizontal="center"/>
      <protection hidden="1"/>
    </xf>
    <xf numFmtId="3" fontId="24" fillId="7" borderId="2" xfId="0" applyNumberFormat="1" applyFont="1" applyFill="1" applyBorder="1" applyAlignment="1" applyProtection="1">
      <alignment horizontal="center"/>
      <protection hidden="1"/>
    </xf>
    <xf numFmtId="3" fontId="24" fillId="7" borderId="5" xfId="0" applyNumberFormat="1" applyFont="1" applyFill="1" applyBorder="1" applyAlignment="1" applyProtection="1">
      <alignment horizontal="center"/>
      <protection hidden="1"/>
    </xf>
    <xf numFmtId="164" fontId="24" fillId="7" borderId="5" xfId="0" applyNumberFormat="1" applyFont="1" applyFill="1" applyBorder="1" applyAlignment="1" applyProtection="1">
      <alignment horizontal="center"/>
      <protection hidden="1"/>
    </xf>
    <xf numFmtId="165" fontId="24" fillId="7" borderId="8" xfId="0" applyNumberFormat="1" applyFont="1" applyFill="1" applyBorder="1" applyAlignment="1" applyProtection="1">
      <alignment horizontal="center"/>
      <protection hidden="1"/>
    </xf>
    <xf numFmtId="0" fontId="24" fillId="7" borderId="7" xfId="0" applyFont="1" applyFill="1" applyBorder="1" applyAlignment="1" applyProtection="1">
      <alignment horizontal="center"/>
      <protection hidden="1"/>
    </xf>
    <xf numFmtId="0" fontId="15" fillId="2" borderId="32" xfId="0" applyFont="1" applyFill="1" applyBorder="1" applyProtection="1"/>
    <xf numFmtId="49" fontId="16" fillId="2" borderId="19" xfId="0" applyNumberFormat="1" applyFont="1" applyFill="1" applyBorder="1" applyAlignment="1" applyProtection="1">
      <alignment horizontal="left"/>
    </xf>
    <xf numFmtId="49" fontId="13" fillId="2" borderId="19" xfId="0" applyNumberFormat="1" applyFont="1" applyFill="1" applyBorder="1" applyAlignment="1" applyProtection="1">
      <alignment horizontal="left"/>
    </xf>
    <xf numFmtId="0" fontId="22" fillId="8" borderId="0" xfId="0" applyFont="1" applyFill="1" applyBorder="1" applyAlignment="1" applyProtection="1">
      <alignment horizontal="right"/>
      <protection hidden="1"/>
    </xf>
    <xf numFmtId="0" fontId="19" fillId="8" borderId="0" xfId="0" applyFont="1" applyFill="1" applyBorder="1" applyAlignment="1" applyProtection="1">
      <alignment horizontal="right"/>
      <protection hidden="1"/>
    </xf>
    <xf numFmtId="0" fontId="7" fillId="2" borderId="0" xfId="0" applyFont="1" applyFill="1" applyBorder="1" applyProtection="1">
      <protection hidden="1"/>
    </xf>
    <xf numFmtId="0" fontId="27" fillId="0" borderId="0" xfId="0" applyFont="1" applyAlignment="1" applyProtection="1">
      <alignment horizontal="center"/>
      <protection hidden="1"/>
    </xf>
    <xf numFmtId="9" fontId="27" fillId="0" borderId="0" xfId="1" applyFont="1" applyAlignment="1" applyProtection="1">
      <alignment horizontal="center"/>
      <protection hidden="1"/>
    </xf>
    <xf numFmtId="0" fontId="27" fillId="0" borderId="0" xfId="0" applyFont="1" applyAlignment="1" applyProtection="1">
      <protection hidden="1"/>
    </xf>
    <xf numFmtId="166" fontId="3" fillId="0" borderId="1" xfId="2" applyNumberFormat="1" applyFont="1" applyBorder="1" applyAlignment="1" applyProtection="1">
      <alignment horizontal="center" vertical="center" wrapText="1"/>
      <protection locked="0"/>
    </xf>
    <xf numFmtId="0" fontId="27" fillId="8" borderId="0" xfId="0" applyFont="1" applyFill="1" applyAlignment="1" applyProtection="1">
      <alignment horizontal="center"/>
      <protection hidden="1"/>
    </xf>
    <xf numFmtId="0" fontId="6" fillId="8" borderId="0" xfId="0" applyFont="1" applyFill="1" applyAlignment="1" applyProtection="1">
      <alignment horizontal="center"/>
      <protection hidden="1"/>
    </xf>
    <xf numFmtId="0" fontId="29" fillId="11" borderId="13" xfId="0" applyFont="1" applyFill="1" applyBorder="1" applyAlignment="1" applyProtection="1">
      <alignment horizontal="center"/>
      <protection hidden="1"/>
    </xf>
    <xf numFmtId="0" fontId="29" fillId="11" borderId="3" xfId="0" applyFont="1" applyFill="1" applyBorder="1" applyAlignment="1" applyProtection="1">
      <alignment horizontal="center"/>
      <protection hidden="1"/>
    </xf>
    <xf numFmtId="0" fontId="29" fillId="11" borderId="1" xfId="0" applyFont="1" applyFill="1" applyBorder="1" applyAlignment="1" applyProtection="1">
      <alignment horizontal="center"/>
      <protection hidden="1"/>
    </xf>
    <xf numFmtId="0" fontId="29" fillId="10" borderId="34" xfId="0" applyFont="1" applyFill="1" applyBorder="1" applyAlignment="1" applyProtection="1">
      <alignment horizontal="center"/>
      <protection hidden="1"/>
    </xf>
    <xf numFmtId="0" fontId="29" fillId="10" borderId="2" xfId="0" applyFont="1" applyFill="1" applyBorder="1" applyAlignment="1" applyProtection="1">
      <alignment horizontal="center"/>
      <protection hidden="1"/>
    </xf>
    <xf numFmtId="9" fontId="29" fillId="7" borderId="2" xfId="1" applyFont="1" applyFill="1" applyBorder="1" applyAlignment="1" applyProtection="1">
      <alignment horizontal="center"/>
      <protection hidden="1"/>
    </xf>
    <xf numFmtId="0" fontId="29" fillId="7" borderId="34" xfId="0" applyFont="1" applyFill="1" applyBorder="1" applyAlignment="1" applyProtection="1">
      <protection hidden="1"/>
    </xf>
    <xf numFmtId="0" fontId="29" fillId="7" borderId="36" xfId="0" applyFont="1" applyFill="1" applyBorder="1" applyAlignment="1" applyProtection="1">
      <protection hidden="1"/>
    </xf>
    <xf numFmtId="0" fontId="29" fillId="7" borderId="0" xfId="0" applyFont="1" applyFill="1" applyBorder="1" applyAlignment="1" applyProtection="1">
      <alignment horizontal="center"/>
      <protection hidden="1"/>
    </xf>
    <xf numFmtId="0" fontId="29" fillId="7" borderId="37" xfId="0" applyFont="1" applyFill="1" applyBorder="1" applyAlignment="1" applyProtection="1">
      <alignment horizontal="center"/>
      <protection hidden="1"/>
    </xf>
    <xf numFmtId="9" fontId="29" fillId="7" borderId="5" xfId="1" applyFont="1" applyFill="1" applyBorder="1" applyAlignment="1" applyProtection="1">
      <alignment horizontal="center"/>
      <protection hidden="1"/>
    </xf>
    <xf numFmtId="9" fontId="29" fillId="7" borderId="36" xfId="1" applyFont="1" applyFill="1" applyBorder="1" applyAlignment="1" applyProtection="1">
      <alignment horizontal="center"/>
      <protection hidden="1"/>
    </xf>
    <xf numFmtId="0" fontId="29" fillId="7" borderId="36" xfId="0" applyFont="1" applyFill="1" applyBorder="1" applyAlignment="1" applyProtection="1">
      <alignment horizontal="left"/>
      <protection hidden="1"/>
    </xf>
    <xf numFmtId="9" fontId="29" fillId="7" borderId="37" xfId="1" applyFont="1" applyFill="1" applyBorder="1" applyAlignment="1" applyProtection="1">
      <alignment horizontal="center"/>
      <protection hidden="1"/>
    </xf>
    <xf numFmtId="9" fontId="29" fillId="7" borderId="40" xfId="1" applyFont="1" applyFill="1" applyBorder="1" applyAlignment="1" applyProtection="1">
      <alignment horizontal="center"/>
      <protection hidden="1"/>
    </xf>
    <xf numFmtId="49" fontId="29" fillId="7" borderId="5" xfId="1" applyNumberFormat="1" applyFont="1" applyFill="1" applyBorder="1" applyAlignment="1" applyProtection="1">
      <alignment horizontal="center"/>
      <protection hidden="1"/>
    </xf>
    <xf numFmtId="0" fontId="29" fillId="9" borderId="1" xfId="0" applyFont="1" applyFill="1" applyBorder="1" applyAlignment="1" applyProtection="1">
      <alignment horizontal="center"/>
      <protection hidden="1"/>
    </xf>
    <xf numFmtId="0" fontId="30" fillId="7" borderId="3" xfId="0" applyFont="1" applyFill="1" applyBorder="1" applyAlignment="1" applyProtection="1">
      <protection hidden="1"/>
    </xf>
    <xf numFmtId="9" fontId="29" fillId="7" borderId="1" xfId="1" applyFont="1" applyFill="1" applyBorder="1" applyAlignment="1" applyProtection="1">
      <alignment horizontal="center"/>
      <protection hidden="1"/>
    </xf>
    <xf numFmtId="0" fontId="29" fillId="7" borderId="38" xfId="0" applyFont="1" applyFill="1" applyBorder="1" applyAlignment="1" applyProtection="1">
      <protection hidden="1"/>
    </xf>
    <xf numFmtId="0" fontId="29" fillId="7" borderId="6" xfId="0" applyFont="1" applyFill="1" applyBorder="1" applyAlignment="1" applyProtection="1">
      <alignment horizontal="center"/>
      <protection hidden="1"/>
    </xf>
    <xf numFmtId="0" fontId="29" fillId="7" borderId="39" xfId="0" applyFont="1" applyFill="1" applyBorder="1" applyAlignment="1" applyProtection="1">
      <alignment horizontal="center"/>
      <protection hidden="1"/>
    </xf>
    <xf numFmtId="9" fontId="29" fillId="7" borderId="38" xfId="1" applyFont="1" applyFill="1" applyBorder="1" applyAlignment="1" applyProtection="1">
      <alignment horizontal="center"/>
      <protection hidden="1"/>
    </xf>
    <xf numFmtId="0" fontId="29" fillId="7" borderId="38" xfId="0" applyFont="1" applyFill="1" applyBorder="1" applyAlignment="1" applyProtection="1">
      <alignment horizontal="left"/>
      <protection hidden="1"/>
    </xf>
    <xf numFmtId="9" fontId="29" fillId="7" borderId="39" xfId="1" applyFont="1" applyFill="1" applyBorder="1" applyAlignment="1" applyProtection="1">
      <alignment horizontal="center"/>
      <protection hidden="1"/>
    </xf>
    <xf numFmtId="0" fontId="29" fillId="8" borderId="0" xfId="0" applyFont="1" applyFill="1" applyBorder="1" applyAlignment="1" applyProtection="1">
      <protection hidden="1"/>
    </xf>
    <xf numFmtId="9" fontId="29" fillId="8" borderId="0" xfId="1" applyFont="1" applyFill="1" applyBorder="1" applyAlignment="1" applyProtection="1">
      <alignment horizontal="center"/>
      <protection hidden="1"/>
    </xf>
    <xf numFmtId="0" fontId="29" fillId="7" borderId="40" xfId="0" applyFont="1" applyFill="1" applyBorder="1" applyAlignment="1" applyProtection="1">
      <protection hidden="1"/>
    </xf>
    <xf numFmtId="0" fontId="29" fillId="11" borderId="35" xfId="0" applyFont="1" applyFill="1" applyBorder="1" applyAlignment="1" applyProtection="1">
      <alignment horizontal="center"/>
      <protection hidden="1"/>
    </xf>
    <xf numFmtId="0" fontId="29" fillId="11" borderId="34" xfId="0" applyFont="1" applyFill="1" applyBorder="1" applyAlignment="1" applyProtection="1">
      <alignment horizontal="center"/>
      <protection hidden="1"/>
    </xf>
    <xf numFmtId="0" fontId="29" fillId="11" borderId="2" xfId="0" applyFont="1" applyFill="1" applyBorder="1" applyAlignment="1" applyProtection="1">
      <alignment horizontal="center"/>
      <protection hidden="1"/>
    </xf>
    <xf numFmtId="0" fontId="29" fillId="7" borderId="13" xfId="0" applyFont="1" applyFill="1" applyBorder="1" applyAlignment="1" applyProtection="1">
      <protection hidden="1"/>
    </xf>
    <xf numFmtId="0" fontId="29" fillId="7" borderId="3" xfId="0" applyFont="1" applyFill="1" applyBorder="1" applyAlignment="1" applyProtection="1">
      <alignment horizontal="center"/>
      <protection hidden="1"/>
    </xf>
    <xf numFmtId="0" fontId="29" fillId="7" borderId="14" xfId="0" applyFont="1" applyFill="1" applyBorder="1" applyAlignment="1" applyProtection="1">
      <alignment horizontal="center"/>
      <protection hidden="1"/>
    </xf>
    <xf numFmtId="0" fontId="29" fillId="7" borderId="13" xfId="0" applyFont="1" applyFill="1" applyBorder="1" applyAlignment="1" applyProtection="1">
      <alignment horizontal="left"/>
      <protection hidden="1"/>
    </xf>
    <xf numFmtId="9" fontId="29" fillId="7" borderId="14" xfId="1" applyFont="1" applyFill="1" applyBorder="1" applyAlignment="1" applyProtection="1">
      <alignment horizontal="center"/>
      <protection hidden="1"/>
    </xf>
    <xf numFmtId="0" fontId="29" fillId="10" borderId="13" xfId="0" applyFont="1" applyFill="1" applyBorder="1" applyAlignment="1" applyProtection="1">
      <alignment horizontal="center"/>
      <protection hidden="1"/>
    </xf>
    <xf numFmtId="0" fontId="29" fillId="10" borderId="3" xfId="0" applyFont="1" applyFill="1" applyBorder="1" applyAlignment="1" applyProtection="1">
      <alignment horizontal="center"/>
      <protection hidden="1"/>
    </xf>
    <xf numFmtId="0" fontId="29" fillId="10" borderId="1" xfId="0" applyFont="1" applyFill="1" applyBorder="1" applyAlignment="1" applyProtection="1">
      <alignment horizontal="center"/>
      <protection hidden="1"/>
    </xf>
    <xf numFmtId="0" fontId="29" fillId="12" borderId="1" xfId="0" applyFont="1" applyFill="1" applyBorder="1" applyAlignment="1" applyProtection="1">
      <alignment horizontal="center"/>
      <protection hidden="1"/>
    </xf>
    <xf numFmtId="164" fontId="4" fillId="9" borderId="5" xfId="0" applyNumberFormat="1" applyFont="1" applyFill="1" applyBorder="1" applyAlignment="1" applyProtection="1">
      <alignment horizontal="center"/>
      <protection locked="0" hidden="1"/>
    </xf>
    <xf numFmtId="165" fontId="4" fillId="9" borderId="5" xfId="0" applyNumberFormat="1" applyFont="1" applyFill="1" applyBorder="1" applyAlignment="1" applyProtection="1">
      <alignment horizontal="center"/>
      <protection locked="0" hidden="1"/>
    </xf>
    <xf numFmtId="0" fontId="5" fillId="13" borderId="1" xfId="0" applyFont="1" applyFill="1" applyBorder="1" applyAlignment="1" applyProtection="1">
      <alignment horizontal="center"/>
      <protection locked="0" hidden="1"/>
    </xf>
    <xf numFmtId="0" fontId="29" fillId="9" borderId="14" xfId="0" applyFont="1" applyFill="1" applyBorder="1" applyAlignment="1" applyProtection="1">
      <alignment horizontal="center" wrapText="1"/>
      <protection hidden="1"/>
    </xf>
    <xf numFmtId="0" fontId="28" fillId="11" borderId="13" xfId="0" applyFont="1" applyFill="1" applyBorder="1" applyAlignment="1" applyProtection="1">
      <alignment horizontal="center" vertical="center"/>
      <protection hidden="1"/>
    </xf>
    <xf numFmtId="0" fontId="28" fillId="11" borderId="3" xfId="0" applyFont="1" applyFill="1" applyBorder="1" applyAlignment="1" applyProtection="1">
      <alignment horizontal="center" vertical="center"/>
      <protection hidden="1"/>
    </xf>
    <xf numFmtId="0" fontId="28" fillId="11" borderId="14" xfId="0" applyFont="1" applyFill="1" applyBorder="1" applyAlignment="1" applyProtection="1">
      <alignment horizontal="center" vertical="center"/>
      <protection hidden="1"/>
    </xf>
    <xf numFmtId="0" fontId="28" fillId="10" borderId="13" xfId="0" applyFont="1" applyFill="1" applyBorder="1" applyAlignment="1" applyProtection="1">
      <alignment horizontal="center" vertical="center"/>
      <protection hidden="1"/>
    </xf>
    <xf numFmtId="0" fontId="28" fillId="10" borderId="3" xfId="0" applyFont="1" applyFill="1" applyBorder="1" applyAlignment="1" applyProtection="1">
      <alignment horizontal="center" vertical="center"/>
      <protection hidden="1"/>
    </xf>
    <xf numFmtId="0" fontId="28" fillId="10" borderId="14" xfId="0" applyFont="1" applyFill="1" applyBorder="1" applyAlignment="1" applyProtection="1">
      <alignment horizontal="center" vertical="center"/>
      <protection hidden="1"/>
    </xf>
    <xf numFmtId="0" fontId="7" fillId="0" borderId="30" xfId="0" applyFont="1" applyBorder="1" applyAlignment="1" applyProtection="1">
      <alignment horizontal="center" vertical="center" wrapText="1"/>
      <protection locked="0" hidden="1"/>
    </xf>
    <xf numFmtId="0" fontId="7" fillId="0" borderId="31" xfId="0" applyFont="1" applyBorder="1" applyAlignment="1" applyProtection="1">
      <alignment horizontal="center" vertical="center" wrapText="1"/>
      <protection locked="0" hidden="1"/>
    </xf>
    <xf numFmtId="0" fontId="7" fillId="0" borderId="22" xfId="0" applyFont="1" applyBorder="1" applyAlignment="1" applyProtection="1">
      <alignment horizontal="center" vertical="center" wrapText="1"/>
      <protection locked="0" hidden="1"/>
    </xf>
    <xf numFmtId="0" fontId="7" fillId="3" borderId="23" xfId="0" applyFont="1" applyFill="1" applyBorder="1" applyAlignment="1" applyProtection="1">
      <alignment horizontal="center"/>
      <protection hidden="1"/>
    </xf>
    <xf numFmtId="0" fontId="7" fillId="3" borderId="3" xfId="0" applyFont="1" applyFill="1" applyBorder="1" applyAlignment="1" applyProtection="1">
      <alignment horizontal="center"/>
      <protection hidden="1"/>
    </xf>
    <xf numFmtId="0" fontId="7" fillId="3" borderId="24" xfId="0" applyFont="1" applyFill="1" applyBorder="1" applyAlignment="1" applyProtection="1">
      <alignment horizontal="center"/>
      <protection hidden="1"/>
    </xf>
    <xf numFmtId="0" fontId="23" fillId="6" borderId="28" xfId="0" applyFont="1" applyFill="1" applyBorder="1" applyAlignment="1" applyProtection="1">
      <alignment horizontal="center" vertical="center"/>
      <protection hidden="1"/>
    </xf>
    <xf numFmtId="0" fontId="8" fillId="6" borderId="29" xfId="0" applyFont="1" applyFill="1" applyBorder="1" applyAlignment="1" applyProtection="1">
      <alignment horizontal="center" vertical="center"/>
      <protection hidden="1"/>
    </xf>
    <xf numFmtId="0" fontId="8" fillId="6" borderId="18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/>
      <protection locked="0" hidden="1"/>
    </xf>
    <xf numFmtId="0" fontId="5" fillId="3" borderId="3" xfId="0" applyFont="1" applyFill="1" applyBorder="1" applyAlignment="1" applyProtection="1">
      <alignment horizontal="center"/>
      <protection locked="0" hidden="1"/>
    </xf>
    <xf numFmtId="0" fontId="5" fillId="3" borderId="14" xfId="0" applyFont="1" applyFill="1" applyBorder="1" applyAlignment="1" applyProtection="1">
      <alignment horizontal="center"/>
      <protection locked="0" hidden="1"/>
    </xf>
    <xf numFmtId="0" fontId="20" fillId="2" borderId="7" xfId="0" applyFont="1" applyFill="1" applyBorder="1" applyAlignment="1" applyProtection="1">
      <alignment horizontal="center"/>
      <protection hidden="1"/>
    </xf>
    <xf numFmtId="0" fontId="20" fillId="2" borderId="0" xfId="0" applyFont="1" applyFill="1" applyBorder="1" applyAlignment="1" applyProtection="1">
      <alignment horizontal="center"/>
      <protection hidden="1"/>
    </xf>
    <xf numFmtId="0" fontId="20" fillId="2" borderId="8" xfId="0" applyFont="1" applyFill="1" applyBorder="1" applyAlignment="1" applyProtection="1">
      <alignment horizontal="center"/>
      <protection hidden="1"/>
    </xf>
    <xf numFmtId="164" fontId="7" fillId="8" borderId="0" xfId="1" applyNumberFormat="1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33" xfId="0" applyFont="1" applyBorder="1" applyAlignment="1" applyProtection="1">
      <alignment horizontal="center"/>
      <protection hidden="1"/>
    </xf>
    <xf numFmtId="164" fontId="7" fillId="8" borderId="8" xfId="1" applyNumberFormat="1" applyFont="1" applyFill="1" applyBorder="1" applyAlignment="1" applyProtection="1">
      <alignment horizontal="center"/>
      <protection locked="0" hidden="1"/>
    </xf>
    <xf numFmtId="0" fontId="31" fillId="7" borderId="13" xfId="0" applyFont="1" applyFill="1" applyBorder="1" applyAlignment="1" applyProtection="1">
      <alignment horizontal="center"/>
      <protection hidden="1"/>
    </xf>
    <xf numFmtId="0" fontId="32" fillId="7" borderId="3" xfId="0" applyFont="1" applyFill="1" applyBorder="1" applyAlignment="1" applyProtection="1">
      <alignment horizontal="center"/>
      <protection hidden="1"/>
    </xf>
    <xf numFmtId="0" fontId="32" fillId="7" borderId="14" xfId="0" applyFont="1" applyFill="1" applyBorder="1" applyAlignment="1" applyProtection="1">
      <alignment horizontal="center"/>
      <protection hidden="1"/>
    </xf>
    <xf numFmtId="0" fontId="28" fillId="12" borderId="13" xfId="0" applyFont="1" applyFill="1" applyBorder="1" applyAlignment="1" applyProtection="1">
      <alignment horizontal="center" vertical="center"/>
      <protection hidden="1"/>
    </xf>
    <xf numFmtId="0" fontId="28" fillId="12" borderId="3" xfId="0" applyFont="1" applyFill="1" applyBorder="1" applyAlignment="1" applyProtection="1">
      <alignment horizontal="center" vertical="center"/>
      <protection hidden="1"/>
    </xf>
    <xf numFmtId="0" fontId="28" fillId="12" borderId="14" xfId="0" applyFont="1" applyFill="1" applyBorder="1" applyAlignment="1" applyProtection="1">
      <alignment horizontal="center" vertical="center"/>
      <protection hidden="1"/>
    </xf>
    <xf numFmtId="0" fontId="7" fillId="7" borderId="25" xfId="0" applyFont="1" applyFill="1" applyBorder="1" applyAlignment="1" applyProtection="1">
      <alignment horizontal="center" vertical="center"/>
    </xf>
    <xf numFmtId="0" fontId="7" fillId="7" borderId="26" xfId="0" applyFont="1" applyFill="1" applyBorder="1" applyAlignment="1" applyProtection="1">
      <alignment horizontal="center" vertical="center"/>
    </xf>
    <xf numFmtId="0" fontId="7" fillId="7" borderId="27" xfId="0" applyFont="1" applyFill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top" wrapText="1"/>
      <protection locked="0"/>
    </xf>
    <xf numFmtId="0" fontId="6" fillId="0" borderId="26" xfId="0" applyFont="1" applyBorder="1" applyAlignment="1" applyProtection="1">
      <alignment horizontal="center" vertical="top" wrapText="1"/>
      <protection locked="0"/>
    </xf>
    <xf numFmtId="0" fontId="6" fillId="0" borderId="27" xfId="0" applyFont="1" applyBorder="1" applyAlignment="1" applyProtection="1">
      <alignment horizontal="center" vertical="top" wrapText="1"/>
      <protection locked="0"/>
    </xf>
    <xf numFmtId="0" fontId="5" fillId="3" borderId="13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14" xfId="0" applyFont="1" applyFill="1" applyBorder="1" applyAlignment="1" applyProtection="1">
      <alignment horizontal="center"/>
      <protection locked="0"/>
    </xf>
    <xf numFmtId="0" fontId="25" fillId="6" borderId="28" xfId="0" applyFont="1" applyFill="1" applyBorder="1" applyAlignment="1" applyProtection="1">
      <alignment horizontal="center" vertical="center"/>
    </xf>
    <xf numFmtId="0" fontId="25" fillId="6" borderId="29" xfId="0" applyFont="1" applyFill="1" applyBorder="1" applyAlignment="1" applyProtection="1">
      <alignment horizontal="center" vertical="center"/>
    </xf>
    <xf numFmtId="0" fontId="25" fillId="6" borderId="18" xfId="0" applyFont="1" applyFill="1" applyBorder="1" applyAlignment="1" applyProtection="1">
      <alignment horizontal="center" vertical="center"/>
    </xf>
    <xf numFmtId="0" fontId="17" fillId="7" borderId="11" xfId="0" applyFont="1" applyFill="1" applyBorder="1" applyAlignment="1" applyProtection="1">
      <alignment horizontal="center" vertical="center"/>
    </xf>
    <xf numFmtId="0" fontId="17" fillId="7" borderId="1" xfId="0" applyFont="1" applyFill="1" applyBorder="1" applyAlignment="1" applyProtection="1">
      <alignment horizontal="center" vertical="center"/>
    </xf>
    <xf numFmtId="0" fontId="17" fillId="7" borderId="12" xfId="0" applyFont="1" applyFill="1" applyBorder="1" applyAlignment="1" applyProtection="1">
      <alignment horizontal="center" vertical="center"/>
    </xf>
  </cellXfs>
  <cellStyles count="3">
    <cellStyle name="Currency" xfId="2" builtinId="4"/>
    <cellStyle name="Normal" xfId="0" builtinId="0"/>
    <cellStyle name="Percent" xfId="1" builtinId="5"/>
  </cellStyles>
  <dxfs count="10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mruColors>
      <color rgb="FFFA8E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762935</xdr:colOff>
      <xdr:row>1</xdr:row>
      <xdr:rowOff>122462</xdr:rowOff>
    </xdr:from>
    <xdr:to>
      <xdr:col>10</xdr:col>
      <xdr:colOff>705440</xdr:colOff>
      <xdr:row>5</xdr:row>
      <xdr:rowOff>91440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01CD57-B2D8-42A4-9AB9-EC7C056A5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88078" y="517069"/>
          <a:ext cx="3633851" cy="9525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</xdr:colOff>
      <xdr:row>2</xdr:row>
      <xdr:rowOff>51190</xdr:rowOff>
    </xdr:from>
    <xdr:to>
      <xdr:col>0</xdr:col>
      <xdr:colOff>3079751</xdr:colOff>
      <xdr:row>5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631EDC-67B1-473C-A5B9-E637D9006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" y="654440"/>
          <a:ext cx="3079564" cy="8060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9</xdr:row>
      <xdr:rowOff>142205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1A2016FB-3F28-4B76-A887-75D868B68128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rddohert\My%20Documents\RAY%20WORK\2011%20PLANNING\2011%20TDBU%20rev%20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dschiltz\Local%20Settings\Temporary%20Internet%20Files\OLK130\Draft%20Ga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TATE"/>
      <sheetName val="HIDDEN"/>
      <sheetName val="F.A.Q."/>
      <sheetName val="Timeline"/>
      <sheetName val="TDBU1"/>
      <sheetName val="TDBU2"/>
      <sheetName val="MKT1"/>
      <sheetName val="MKT2"/>
      <sheetName val="Reference"/>
    </sheetNames>
    <sheetDataSet>
      <sheetData sheetId="0"/>
      <sheetData sheetId="1"/>
      <sheetData sheetId="2">
        <row r="108">
          <cell r="A108" t="str">
            <v>IL</v>
          </cell>
          <cell r="B108" t="str">
            <v>Illinois</v>
          </cell>
          <cell r="C108">
            <v>8.4272856620493775E-2</v>
          </cell>
          <cell r="D108">
            <v>7.0787050858529266E-2</v>
          </cell>
          <cell r="E108">
            <v>-0.160025496972236</v>
          </cell>
        </row>
        <row r="109">
          <cell r="A109" t="str">
            <v>IA</v>
          </cell>
          <cell r="B109" t="str">
            <v>Iowa</v>
          </cell>
          <cell r="C109">
            <v>0.14268008855617312</v>
          </cell>
          <cell r="D109">
            <v>0.10852446896289736</v>
          </cell>
          <cell r="E109">
            <v>-0.23938602743317405</v>
          </cell>
        </row>
        <row r="110">
          <cell r="A110" t="str">
            <v>KS</v>
          </cell>
          <cell r="B110" t="str">
            <v>Kansas</v>
          </cell>
          <cell r="C110">
            <v>0.20642343896054036</v>
          </cell>
          <cell r="D110">
            <v>0.18901478440338762</v>
          </cell>
          <cell r="E110">
            <v>-8.4334679457019224E-2</v>
          </cell>
        </row>
        <row r="111">
          <cell r="A111" t="str">
            <v>MN</v>
          </cell>
          <cell r="B111" t="str">
            <v>Minnesota</v>
          </cell>
          <cell r="C111">
            <v>8.3829573472285118E-2</v>
          </cell>
          <cell r="D111">
            <v>6.7418914281589595E-2</v>
          </cell>
          <cell r="E111">
            <v>-0.19576216973263083</v>
          </cell>
        </row>
        <row r="112">
          <cell r="A112" t="str">
            <v>MO</v>
          </cell>
          <cell r="B112" t="str">
            <v>Missouri</v>
          </cell>
          <cell r="C112">
            <v>9.309363996289978E-2</v>
          </cell>
          <cell r="D112">
            <v>7.9820270517763497E-2</v>
          </cell>
          <cell r="E112">
            <v>-0.14258084065061871</v>
          </cell>
        </row>
        <row r="113">
          <cell r="A113" t="str">
            <v>NE</v>
          </cell>
          <cell r="B113" t="str">
            <v>Nebraska</v>
          </cell>
          <cell r="C113">
            <v>0.10724939796310894</v>
          </cell>
          <cell r="D113">
            <v>0.10162570385765146</v>
          </cell>
          <cell r="E113">
            <v>-5.2435670616928665E-2</v>
          </cell>
        </row>
        <row r="114">
          <cell r="A114" t="str">
            <v>WI</v>
          </cell>
          <cell r="B114" t="str">
            <v>Wisconsin</v>
          </cell>
          <cell r="C114">
            <v>6.4917329588515815E-2</v>
          </cell>
          <cell r="D114">
            <v>6.6653492645971618E-2</v>
          </cell>
          <cell r="E114">
            <v>2.6744215580964736E-2</v>
          </cell>
        </row>
        <row r="115">
          <cell r="A115" t="str">
            <v>OTHER</v>
          </cell>
          <cell r="E115">
            <v>-8.1029031508439653E-2</v>
          </cell>
        </row>
        <row r="120">
          <cell r="A120" t="str">
            <v>IL</v>
          </cell>
          <cell r="B120" t="str">
            <v>Illinois</v>
          </cell>
          <cell r="C120">
            <v>0.14800710369424466</v>
          </cell>
          <cell r="D120">
            <v>0.11637338346824309</v>
          </cell>
          <cell r="E120">
            <v>-0.21373109422741621</v>
          </cell>
        </row>
        <row r="121">
          <cell r="A121" t="str">
            <v>IA</v>
          </cell>
          <cell r="B121" t="str">
            <v>Iowa</v>
          </cell>
          <cell r="C121">
            <v>0.26105890840826268</v>
          </cell>
          <cell r="D121">
            <v>0.20806415425505861</v>
          </cell>
          <cell r="E121">
            <v>-0.20299921759546724</v>
          </cell>
        </row>
        <row r="122">
          <cell r="A122" t="str">
            <v>KS</v>
          </cell>
          <cell r="B122" t="str">
            <v>Kansas</v>
          </cell>
          <cell r="C122">
            <v>0.23649331441081217</v>
          </cell>
          <cell r="D122">
            <v>0.20114810574909336</v>
          </cell>
          <cell r="E122">
            <v>-0.14945542435216874</v>
          </cell>
        </row>
        <row r="123">
          <cell r="A123" t="str">
            <v>MN</v>
          </cell>
          <cell r="B123" t="str">
            <v>Minnesota</v>
          </cell>
          <cell r="C123">
            <v>0.17938836086544574</v>
          </cell>
          <cell r="D123">
            <v>0.13726747848463078</v>
          </cell>
          <cell r="E123">
            <v>-0.2348027607677885</v>
          </cell>
        </row>
        <row r="124">
          <cell r="A124" t="str">
            <v>MO</v>
          </cell>
          <cell r="B124" t="str">
            <v>Missouri</v>
          </cell>
          <cell r="C124">
            <v>0.16516728440581788</v>
          </cell>
          <cell r="D124">
            <v>0.13152283924059335</v>
          </cell>
          <cell r="E124">
            <v>-0.20369920887334891</v>
          </cell>
        </row>
        <row r="125">
          <cell r="A125" t="str">
            <v>NE</v>
          </cell>
          <cell r="B125" t="str">
            <v>Nebraska</v>
          </cell>
          <cell r="C125">
            <v>0.18148437561508471</v>
          </cell>
          <cell r="D125">
            <v>0.14749346200891669</v>
          </cell>
          <cell r="E125">
            <v>-0.18729388406559189</v>
          </cell>
        </row>
        <row r="126">
          <cell r="A126" t="str">
            <v>WI</v>
          </cell>
          <cell r="B126" t="str">
            <v>Wisconsin</v>
          </cell>
          <cell r="C126">
            <v>0.12051344933154982</v>
          </cell>
          <cell r="D126">
            <v>9.9245332790407537E-2</v>
          </cell>
          <cell r="E126">
            <v>-0.1764791951363921</v>
          </cell>
        </row>
        <row r="127">
          <cell r="A127" t="str">
            <v>OTHER</v>
          </cell>
          <cell r="E127">
            <v>-0.12611904664990592</v>
          </cell>
        </row>
        <row r="132">
          <cell r="A132" t="str">
            <v>IL</v>
          </cell>
          <cell r="B132" t="str">
            <v>Illinois</v>
          </cell>
          <cell r="C132">
            <v>0.49851263971557791</v>
          </cell>
          <cell r="D132">
            <v>0.46708289148052828</v>
          </cell>
          <cell r="E132">
            <v>-6.3047043808120096E-2</v>
          </cell>
        </row>
        <row r="133">
          <cell r="A133" t="str">
            <v>IA</v>
          </cell>
          <cell r="B133" t="str">
            <v>Iowa</v>
          </cell>
          <cell r="C133">
            <v>0.64010030804955564</v>
          </cell>
          <cell r="D133">
            <v>0.57968052662347125</v>
          </cell>
          <cell r="E133">
            <v>-9.4391114433594048E-2</v>
          </cell>
        </row>
        <row r="134">
          <cell r="A134" t="str">
            <v>KS</v>
          </cell>
          <cell r="B134" t="str">
            <v>Kansas</v>
          </cell>
          <cell r="C134">
            <v>0.53047866588630155</v>
          </cell>
          <cell r="D134">
            <v>0.51610057868899983</v>
          </cell>
          <cell r="E134">
            <v>-2.7103987628379733E-2</v>
          </cell>
        </row>
        <row r="135">
          <cell r="A135" t="str">
            <v>MN</v>
          </cell>
          <cell r="B135" t="str">
            <v>Minnesota</v>
          </cell>
          <cell r="C135">
            <v>0.66834086232306122</v>
          </cell>
          <cell r="D135">
            <v>0.61105481218458446</v>
          </cell>
          <cell r="E135">
            <v>-8.5713822643371351E-2</v>
          </cell>
        </row>
        <row r="136">
          <cell r="A136" t="str">
            <v>MO</v>
          </cell>
          <cell r="B136" t="str">
            <v>Missouri</v>
          </cell>
          <cell r="C136">
            <v>0.64160211732570616</v>
          </cell>
          <cell r="D136">
            <v>0.53873441029921088</v>
          </cell>
          <cell r="E136">
            <v>-0.1603294382120547</v>
          </cell>
        </row>
        <row r="137">
          <cell r="A137" t="str">
            <v>NE</v>
          </cell>
          <cell r="B137" t="str">
            <v>Nebraska</v>
          </cell>
          <cell r="C137">
            <v>0.48962950835200686</v>
          </cell>
          <cell r="D137">
            <v>0.5095299078573815</v>
          </cell>
          <cell r="E137">
            <v>4.0643791205222435E-2</v>
          </cell>
        </row>
        <row r="138">
          <cell r="A138" t="str">
            <v>WI</v>
          </cell>
          <cell r="B138" t="str">
            <v>Wisconsin</v>
          </cell>
          <cell r="C138">
            <v>0.53214215310607393</v>
          </cell>
          <cell r="D138">
            <v>0.55435095509027521</v>
          </cell>
          <cell r="E138">
            <v>4.1734716662775506E-2</v>
          </cell>
        </row>
        <row r="139">
          <cell r="A139" t="str">
            <v>OTHER</v>
          </cell>
          <cell r="E139">
            <v>4.0909294891424253E-2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L"/>
      <sheetName val="IA"/>
      <sheetName val="MN"/>
      <sheetName val="WI"/>
      <sheetName val="KS"/>
      <sheetName val="MO"/>
      <sheetName val="N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P2" t="str">
            <v>Q1</v>
          </cell>
        </row>
        <row r="3">
          <cell r="P3" t="str">
            <v>Q2</v>
          </cell>
        </row>
        <row r="4">
          <cell r="P4" t="str">
            <v>Q3</v>
          </cell>
        </row>
        <row r="5">
          <cell r="P5" t="str">
            <v>Q4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1">
    <pageSetUpPr fitToPage="1"/>
  </sheetPr>
  <dimension ref="A1:AH53"/>
  <sheetViews>
    <sheetView tabSelected="1" zoomScale="86" zoomScaleNormal="86" workbookViewId="0">
      <pane xSplit="12" ySplit="1" topLeftCell="M2" activePane="bottomRight" state="frozen"/>
      <selection pane="topRight" sqref="A1:E1"/>
      <selection pane="bottomLeft" sqref="A1:E1"/>
      <selection pane="bottomRight" activeCell="F8" sqref="F8"/>
    </sheetView>
  </sheetViews>
  <sheetFormatPr defaultColWidth="9.140625" defaultRowHeight="18.75" x14ac:dyDescent="0.3"/>
  <cols>
    <col min="1" max="9" width="13.140625" style="24" customWidth="1"/>
    <col min="10" max="10" width="16.140625" style="24" customWidth="1"/>
    <col min="11" max="11" width="13.140625" style="24" customWidth="1"/>
    <col min="12" max="12" width="15.85546875" style="24" bestFit="1" customWidth="1"/>
    <col min="13" max="13" width="9.140625" style="24"/>
    <col min="14" max="15" width="9.28515625" style="24" bestFit="1" customWidth="1"/>
    <col min="16" max="27" width="12.42578125" style="24" customWidth="1"/>
    <col min="28" max="16384" width="9.140625" style="24"/>
  </cols>
  <sheetData>
    <row r="1" spans="1:34" ht="31.5" x14ac:dyDescent="0.3">
      <c r="A1" s="161" t="s">
        <v>98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3"/>
    </row>
    <row r="2" spans="1:34" x14ac:dyDescent="0.3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34" x14ac:dyDescent="0.3">
      <c r="A3" s="28" t="s">
        <v>0</v>
      </c>
      <c r="B3" s="164" t="s">
        <v>95</v>
      </c>
      <c r="C3" s="165"/>
      <c r="D3" s="166"/>
      <c r="E3" s="29"/>
      <c r="F3" s="29"/>
      <c r="G3" s="171"/>
      <c r="H3" s="171"/>
      <c r="I3" s="171"/>
      <c r="J3" s="171"/>
      <c r="K3" s="171"/>
      <c r="L3" s="172"/>
    </row>
    <row r="4" spans="1:34" x14ac:dyDescent="0.3">
      <c r="A4" s="34"/>
      <c r="B4" s="29"/>
      <c r="C4" s="29"/>
      <c r="D4" s="29"/>
      <c r="E4" s="29"/>
      <c r="F4" s="29"/>
      <c r="G4" s="171"/>
      <c r="H4" s="171"/>
      <c r="I4" s="171"/>
      <c r="J4" s="171"/>
      <c r="K4" s="171"/>
      <c r="L4" s="172"/>
    </row>
    <row r="5" spans="1:34" s="35" customFormat="1" x14ac:dyDescent="0.3">
      <c r="A5" s="28" t="s">
        <v>2</v>
      </c>
      <c r="B5" s="164" t="s">
        <v>1</v>
      </c>
      <c r="C5" s="165"/>
      <c r="D5" s="165"/>
      <c r="E5" s="166"/>
      <c r="F5" s="29"/>
      <c r="G5" s="171"/>
      <c r="H5" s="171"/>
      <c r="I5" s="171"/>
      <c r="J5" s="171"/>
      <c r="K5" s="171"/>
      <c r="L5" s="172"/>
    </row>
    <row r="6" spans="1:34" s="35" customFormat="1" ht="19.5" thickBot="1" x14ac:dyDescent="0.35">
      <c r="A6" s="34"/>
      <c r="B6" s="29"/>
      <c r="C6" s="29"/>
      <c r="D6" s="29"/>
      <c r="E6" s="29"/>
      <c r="F6" s="29"/>
      <c r="G6" s="173"/>
      <c r="H6" s="173"/>
      <c r="I6" s="173"/>
      <c r="J6" s="173"/>
      <c r="K6" s="173"/>
      <c r="L6" s="174"/>
    </row>
    <row r="7" spans="1:34" s="35" customFormat="1" x14ac:dyDescent="0.3">
      <c r="A7" s="28" t="s">
        <v>3</v>
      </c>
      <c r="B7" s="82"/>
      <c r="C7" s="36" t="s">
        <v>4</v>
      </c>
      <c r="D7" s="147" t="s">
        <v>94</v>
      </c>
      <c r="E7" s="29"/>
      <c r="F7" s="29"/>
      <c r="G7" s="30" t="str">
        <f>B9</f>
        <v xml:space="preserve"> </v>
      </c>
      <c r="H7" s="31" t="s">
        <v>5</v>
      </c>
      <c r="I7" s="32" t="s">
        <v>6</v>
      </c>
      <c r="J7" s="32" t="s">
        <v>7</v>
      </c>
      <c r="K7" s="32" t="s">
        <v>8</v>
      </c>
      <c r="L7" s="33" t="s">
        <v>9</v>
      </c>
    </row>
    <row r="8" spans="1:34" s="35" customFormat="1" x14ac:dyDescent="0.3">
      <c r="A8" s="34"/>
      <c r="B8" s="29"/>
      <c r="C8" s="29"/>
      <c r="D8" s="29"/>
      <c r="E8" s="29"/>
      <c r="F8" s="29"/>
      <c r="G8" s="87" t="s">
        <v>10</v>
      </c>
      <c r="H8" s="88">
        <f>C16</f>
        <v>180</v>
      </c>
      <c r="I8" s="89">
        <f>E16</f>
        <v>19.8</v>
      </c>
      <c r="J8" s="89">
        <f t="shared" ref="J8:K11" si="0">I16</f>
        <v>18.018000000000001</v>
      </c>
      <c r="K8" s="90">
        <f t="shared" si="0"/>
        <v>0</v>
      </c>
      <c r="L8" s="91">
        <f>L16</f>
        <v>28828.800000000003</v>
      </c>
    </row>
    <row r="9" spans="1:34" s="35" customFormat="1" x14ac:dyDescent="0.3">
      <c r="A9" s="28" t="s">
        <v>11</v>
      </c>
      <c r="B9" s="77" t="s">
        <v>1</v>
      </c>
      <c r="C9" s="36" t="s">
        <v>12</v>
      </c>
      <c r="D9" s="76" t="s">
        <v>13</v>
      </c>
      <c r="E9" s="29"/>
      <c r="F9" s="29"/>
      <c r="G9" s="87" t="s">
        <v>14</v>
      </c>
      <c r="H9" s="89">
        <f>C17</f>
        <v>108</v>
      </c>
      <c r="I9" s="89">
        <f>E17</f>
        <v>19.439999999999998</v>
      </c>
      <c r="J9" s="89">
        <f t="shared" si="0"/>
        <v>17.690399999999997</v>
      </c>
      <c r="K9" s="90">
        <f t="shared" si="0"/>
        <v>0</v>
      </c>
      <c r="L9" s="91">
        <f>L17</f>
        <v>26535.599999999995</v>
      </c>
    </row>
    <row r="10" spans="1:34" s="35" customFormat="1" x14ac:dyDescent="0.3">
      <c r="A10" s="28"/>
      <c r="B10" s="39"/>
      <c r="C10" s="29"/>
      <c r="D10" s="36"/>
      <c r="E10" s="40"/>
      <c r="F10" s="29"/>
      <c r="G10" s="87" t="s">
        <v>15</v>
      </c>
      <c r="H10" s="89">
        <f>C18</f>
        <v>12</v>
      </c>
      <c r="I10" s="89">
        <f>E18</f>
        <v>5.4</v>
      </c>
      <c r="J10" s="89">
        <f t="shared" si="0"/>
        <v>4.9140000000000006</v>
      </c>
      <c r="K10" s="90">
        <f t="shared" si="0"/>
        <v>0</v>
      </c>
      <c r="L10" s="91">
        <f>L18</f>
        <v>982.80000000000007</v>
      </c>
    </row>
    <row r="11" spans="1:34" s="35" customFormat="1" ht="19.5" thickBot="1" x14ac:dyDescent="0.35">
      <c r="A11" s="28"/>
      <c r="B11" s="39"/>
      <c r="C11" s="36" t="s">
        <v>16</v>
      </c>
      <c r="D11" s="78">
        <v>12</v>
      </c>
      <c r="E11" s="40"/>
      <c r="F11" s="29"/>
      <c r="G11" s="83" t="s">
        <v>17</v>
      </c>
      <c r="H11" s="84">
        <f>C19</f>
        <v>300</v>
      </c>
      <c r="I11" s="84">
        <f>E19</f>
        <v>44.639999999999993</v>
      </c>
      <c r="J11" s="84">
        <f t="shared" si="0"/>
        <v>40.622399999999999</v>
      </c>
      <c r="K11" s="85">
        <f t="shared" si="0"/>
        <v>0</v>
      </c>
      <c r="L11" s="86">
        <f>L19</f>
        <v>56347.199999999997</v>
      </c>
    </row>
    <row r="12" spans="1:34" s="35" customFormat="1" x14ac:dyDescent="0.3">
      <c r="A12" s="28"/>
      <c r="B12" s="39"/>
      <c r="C12" s="36"/>
      <c r="D12" s="42"/>
      <c r="E12" s="40"/>
      <c r="F12" s="29"/>
      <c r="G12" s="29"/>
      <c r="H12" s="29"/>
      <c r="I12" s="41"/>
      <c r="J12" s="43"/>
      <c r="K12" s="29"/>
      <c r="L12" s="38"/>
    </row>
    <row r="13" spans="1:34" s="35" customFormat="1" x14ac:dyDescent="0.3">
      <c r="A13" s="28"/>
      <c r="B13" s="39"/>
      <c r="C13" s="44" t="s">
        <v>18</v>
      </c>
      <c r="D13" s="79">
        <v>0.91</v>
      </c>
      <c r="E13" s="40"/>
      <c r="F13" s="96"/>
      <c r="G13" s="170"/>
      <c r="H13" s="170"/>
      <c r="I13" s="97"/>
      <c r="J13" s="96"/>
      <c r="K13" s="170"/>
      <c r="L13" s="175"/>
    </row>
    <row r="14" spans="1:34" s="35" customFormat="1" x14ac:dyDescent="0.3">
      <c r="A14" s="28"/>
      <c r="B14" s="39"/>
      <c r="C14" s="44"/>
      <c r="D14" s="45"/>
      <c r="E14" s="40"/>
      <c r="F14" s="29"/>
      <c r="G14" s="29"/>
      <c r="H14" s="29"/>
      <c r="I14" s="41"/>
      <c r="J14" s="43"/>
      <c r="K14" s="29"/>
      <c r="L14" s="38"/>
    </row>
    <row r="15" spans="1:34" s="49" customFormat="1" ht="56.25" x14ac:dyDescent="0.3">
      <c r="A15" s="46" t="s">
        <v>19</v>
      </c>
      <c r="B15" s="47" t="s">
        <v>20</v>
      </c>
      <c r="C15" s="47" t="s">
        <v>21</v>
      </c>
      <c r="D15" s="47" t="s">
        <v>22</v>
      </c>
      <c r="E15" s="47" t="s">
        <v>6</v>
      </c>
      <c r="F15" s="47" t="s">
        <v>23</v>
      </c>
      <c r="G15" s="47" t="s">
        <v>24</v>
      </c>
      <c r="H15" s="47" t="s">
        <v>25</v>
      </c>
      <c r="I15" s="47" t="s">
        <v>26</v>
      </c>
      <c r="J15" s="47" t="s">
        <v>27</v>
      </c>
      <c r="K15" s="47" t="s">
        <v>28</v>
      </c>
      <c r="L15" s="48" t="s">
        <v>29</v>
      </c>
      <c r="N15" s="50" t="s">
        <v>30</v>
      </c>
      <c r="O15" s="50" t="s">
        <v>31</v>
      </c>
      <c r="P15" s="51" t="s">
        <v>32</v>
      </c>
      <c r="Q15" s="51" t="s">
        <v>33</v>
      </c>
      <c r="R15" s="51" t="s">
        <v>34</v>
      </c>
      <c r="S15" s="51" t="s">
        <v>35</v>
      </c>
      <c r="T15" s="51" t="s">
        <v>36</v>
      </c>
      <c r="U15" s="51" t="s">
        <v>37</v>
      </c>
      <c r="V15" s="51"/>
      <c r="W15" s="51"/>
      <c r="X15" s="51"/>
      <c r="Y15" s="51"/>
      <c r="Z15" s="51"/>
      <c r="AA15" s="51"/>
      <c r="AB15" s="52"/>
      <c r="AC15" s="52"/>
      <c r="AD15" s="52"/>
      <c r="AE15" s="52"/>
      <c r="AF15" s="52"/>
      <c r="AG15" s="52"/>
      <c r="AH15" s="52"/>
    </row>
    <row r="16" spans="1:34" s="56" customFormat="1" x14ac:dyDescent="0.3">
      <c r="A16" s="92" t="s">
        <v>10</v>
      </c>
      <c r="B16" s="80">
        <v>15</v>
      </c>
      <c r="C16" s="53">
        <f>B16*$D$11</f>
        <v>180</v>
      </c>
      <c r="D16" s="81">
        <v>0.11</v>
      </c>
      <c r="E16" s="53">
        <f>C16*D16</f>
        <v>19.8</v>
      </c>
      <c r="F16" s="80">
        <v>0</v>
      </c>
      <c r="G16" s="145">
        <v>0.85</v>
      </c>
      <c r="H16" s="53">
        <f>F16*G16</f>
        <v>0</v>
      </c>
      <c r="I16" s="53">
        <f>(E16*$D$13)+H16</f>
        <v>18.018000000000001</v>
      </c>
      <c r="J16" s="54">
        <f>IF(ISERROR((I16-F16)/F16),0,((I16-F16)/F16))</f>
        <v>0</v>
      </c>
      <c r="K16" s="146">
        <v>1600</v>
      </c>
      <c r="L16" s="55">
        <f>K16*I16</f>
        <v>28828.800000000003</v>
      </c>
      <c r="N16" s="50" t="s">
        <v>38</v>
      </c>
      <c r="O16" s="50" t="s">
        <v>39</v>
      </c>
      <c r="P16" s="57">
        <f>I16</f>
        <v>18.018000000000001</v>
      </c>
      <c r="Q16" s="57">
        <f>((P$16*$G$16)+($B$16*12*$D$16*$D$13))</f>
        <v>33.333300000000001</v>
      </c>
      <c r="R16" s="57">
        <f>((Q$16*$G$16)+($B$16*12*$D$16*$D$13))</f>
        <v>46.351304999999996</v>
      </c>
      <c r="S16" s="57">
        <f>((R$16*$G$16)+($B$16*12*$D$16*$D$13))</f>
        <v>57.416609249999993</v>
      </c>
      <c r="T16" s="57">
        <f>((S$16*$G$16)+($B$16*12*$D$16*$D$13))</f>
        <v>66.822117862499994</v>
      </c>
      <c r="U16" s="57">
        <f>((T$16*$G$16)+($B$16*12*$D$16*$D$13))</f>
        <v>74.816800183124997</v>
      </c>
      <c r="V16" s="57"/>
      <c r="W16" s="57"/>
      <c r="X16" s="57"/>
      <c r="Y16" s="57"/>
      <c r="Z16" s="57"/>
      <c r="AA16" s="57"/>
      <c r="AB16" s="58"/>
      <c r="AC16" s="58"/>
      <c r="AD16" s="58"/>
      <c r="AE16" s="58"/>
      <c r="AF16" s="58"/>
      <c r="AG16" s="58"/>
      <c r="AH16" s="58"/>
    </row>
    <row r="17" spans="1:34" s="56" customFormat="1" x14ac:dyDescent="0.3">
      <c r="A17" s="92" t="s">
        <v>14</v>
      </c>
      <c r="B17" s="80">
        <v>9</v>
      </c>
      <c r="C17" s="53">
        <f>B17*$D$11</f>
        <v>108</v>
      </c>
      <c r="D17" s="81">
        <v>0.18</v>
      </c>
      <c r="E17" s="53">
        <f>C17*D17</f>
        <v>19.439999999999998</v>
      </c>
      <c r="F17" s="80">
        <v>0</v>
      </c>
      <c r="G17" s="145">
        <v>0.85</v>
      </c>
      <c r="H17" s="53">
        <f>F17*G17</f>
        <v>0</v>
      </c>
      <c r="I17" s="53">
        <f>(E17*$D$13)+H17</f>
        <v>17.690399999999997</v>
      </c>
      <c r="J17" s="54">
        <f t="shared" ref="J17:J19" si="1">IF(ISERROR((I17-F17)/F17),0,((I17-F17)/F17))</f>
        <v>0</v>
      </c>
      <c r="K17" s="146">
        <v>1500</v>
      </c>
      <c r="L17" s="55">
        <f>K17*I17</f>
        <v>26535.599999999995</v>
      </c>
      <c r="N17" s="50" t="s">
        <v>38</v>
      </c>
      <c r="O17" s="50" t="s">
        <v>40</v>
      </c>
      <c r="P17" s="57"/>
      <c r="Q17" s="57">
        <f>((P$17*$G$17)+($B$17*12*$D$17*$D$13))</f>
        <v>17.690399999999997</v>
      </c>
      <c r="R17" s="57">
        <f>((Q$17*$G$17)+($B$17*12*$D$17*$D$13))</f>
        <v>32.727239999999995</v>
      </c>
      <c r="S17" s="57">
        <f>((R$17*$G$17)+($B$17*12*$D$17*$D$13))</f>
        <v>45.50855399999999</v>
      </c>
      <c r="T17" s="57">
        <f>((S$17*$G$17)+($B$17*12*$D$17*$D$13))</f>
        <v>56.372670899999989</v>
      </c>
      <c r="U17" s="57">
        <f>((T$17*$G$17)+($B$17*12*$D$17*$D$13))</f>
        <v>65.607170264999979</v>
      </c>
      <c r="V17" s="57"/>
      <c r="W17" s="57"/>
      <c r="X17" s="57"/>
      <c r="Y17" s="57"/>
      <c r="Z17" s="57"/>
      <c r="AA17" s="57"/>
      <c r="AB17" s="58"/>
      <c r="AC17" s="58"/>
      <c r="AD17" s="58"/>
      <c r="AE17" s="58"/>
      <c r="AF17" s="58"/>
      <c r="AG17" s="58"/>
      <c r="AH17" s="58"/>
    </row>
    <row r="18" spans="1:34" s="56" customFormat="1" x14ac:dyDescent="0.3">
      <c r="A18" s="92" t="s">
        <v>15</v>
      </c>
      <c r="B18" s="80">
        <v>1</v>
      </c>
      <c r="C18" s="53">
        <f>B18*$D$11</f>
        <v>12</v>
      </c>
      <c r="D18" s="81">
        <v>0.45</v>
      </c>
      <c r="E18" s="53">
        <f>C18*D18</f>
        <v>5.4</v>
      </c>
      <c r="F18" s="80">
        <v>0</v>
      </c>
      <c r="G18" s="145">
        <v>0.84</v>
      </c>
      <c r="H18" s="53">
        <f>F18*G18</f>
        <v>0</v>
      </c>
      <c r="I18" s="53">
        <f>(E18*$D$13)+H18</f>
        <v>4.9140000000000006</v>
      </c>
      <c r="J18" s="54">
        <f t="shared" si="1"/>
        <v>0</v>
      </c>
      <c r="K18" s="146">
        <v>200</v>
      </c>
      <c r="L18" s="55">
        <f>K18*I18</f>
        <v>982.80000000000007</v>
      </c>
      <c r="N18" s="50" t="s">
        <v>38</v>
      </c>
      <c r="O18" s="50" t="s">
        <v>41</v>
      </c>
      <c r="P18" s="57">
        <f>I18</f>
        <v>4.9140000000000006</v>
      </c>
      <c r="Q18" s="57">
        <f>((P18*$G$18)+($B$18*12*$D$18*$D$13))</f>
        <v>9.04176</v>
      </c>
      <c r="R18" s="57">
        <f>((Q18*$G$18)+($B$18*12*$D$18*$D$13))</f>
        <v>12.5090784</v>
      </c>
      <c r="S18" s="57">
        <f>((R18*$G$18)+($B$18*12*$D$18*$D$13))</f>
        <v>15.421625855999999</v>
      </c>
      <c r="T18" s="57">
        <f>((S18*$G$18)+($B$18*12*$D$18*$D$13))</f>
        <v>17.86816571904</v>
      </c>
      <c r="U18" s="57">
        <f>((T18*$G$18)+($B$18*12*$D$18*$D$13))</f>
        <v>19.923259203993599</v>
      </c>
      <c r="V18" s="57"/>
      <c r="W18" s="57"/>
      <c r="X18" s="57"/>
      <c r="Y18" s="57"/>
      <c r="Z18" s="57"/>
      <c r="AA18" s="57"/>
      <c r="AB18" s="58"/>
      <c r="AC18" s="58"/>
      <c r="AD18" s="58"/>
      <c r="AE18" s="58"/>
      <c r="AF18" s="58"/>
      <c r="AG18" s="58"/>
      <c r="AH18" s="58"/>
    </row>
    <row r="19" spans="1:34" x14ac:dyDescent="0.3">
      <c r="A19" s="59" t="s">
        <v>42</v>
      </c>
      <c r="B19" s="60">
        <f>B16+B17+B18</f>
        <v>25</v>
      </c>
      <c r="C19" s="60">
        <f>C16+C17+C18</f>
        <v>300</v>
      </c>
      <c r="D19" s="61">
        <f>IF(C19=0,0,E19/C19)</f>
        <v>0.14879999999999999</v>
      </c>
      <c r="E19" s="60">
        <f>E16+E17+E18</f>
        <v>44.639999999999993</v>
      </c>
      <c r="F19" s="60">
        <f>F16+F17+F18</f>
        <v>0</v>
      </c>
      <c r="G19" s="62">
        <f>IF(F19=0,0,H19/F19)</f>
        <v>0</v>
      </c>
      <c r="H19" s="60">
        <f>H16+H17+H18</f>
        <v>0</v>
      </c>
      <c r="I19" s="60">
        <f>I16+I17+I18</f>
        <v>40.622399999999999</v>
      </c>
      <c r="J19" s="62">
        <f t="shared" si="1"/>
        <v>0</v>
      </c>
      <c r="K19" s="63">
        <f>IF(I19=0,0,L19/I19)</f>
        <v>1387.0967741935483</v>
      </c>
      <c r="L19" s="64">
        <f>L16+L17+L18</f>
        <v>56347.199999999997</v>
      </c>
      <c r="N19" s="50" t="s">
        <v>43</v>
      </c>
      <c r="O19" s="50" t="s">
        <v>39</v>
      </c>
      <c r="P19" s="65">
        <f>K16</f>
        <v>1600</v>
      </c>
      <c r="Q19" s="65">
        <f t="shared" ref="Q19:U21" si="2">P19*1.035</f>
        <v>1655.9999999999998</v>
      </c>
      <c r="R19" s="65">
        <f t="shared" si="2"/>
        <v>1713.9599999999996</v>
      </c>
      <c r="S19" s="65">
        <f t="shared" si="2"/>
        <v>1773.9485999999995</v>
      </c>
      <c r="T19" s="65">
        <f t="shared" si="2"/>
        <v>1836.0368009999993</v>
      </c>
      <c r="U19" s="65">
        <f t="shared" si="2"/>
        <v>1900.2980890349991</v>
      </c>
      <c r="V19" s="65"/>
      <c r="W19" s="65"/>
      <c r="X19" s="65"/>
      <c r="Y19" s="65"/>
      <c r="Z19" s="65"/>
      <c r="AA19" s="65"/>
      <c r="AB19" s="50"/>
      <c r="AC19" s="50"/>
      <c r="AD19" s="50"/>
      <c r="AE19" s="50"/>
      <c r="AF19" s="50"/>
      <c r="AG19" s="50"/>
      <c r="AH19" s="50"/>
    </row>
    <row r="20" spans="1:34" x14ac:dyDescent="0.3">
      <c r="A20" s="66"/>
      <c r="B20" s="67"/>
      <c r="C20" s="67"/>
      <c r="D20" s="68"/>
      <c r="E20" s="67"/>
      <c r="F20" s="67"/>
      <c r="G20" s="69"/>
      <c r="H20" s="67"/>
      <c r="I20" s="67"/>
      <c r="J20" s="69"/>
      <c r="K20" s="70"/>
      <c r="L20" s="71"/>
      <c r="N20" s="50" t="s">
        <v>43</v>
      </c>
      <c r="O20" s="50" t="s">
        <v>40</v>
      </c>
      <c r="P20" s="65">
        <f>K17</f>
        <v>1500</v>
      </c>
      <c r="Q20" s="65">
        <f t="shared" si="2"/>
        <v>1552.4999999999998</v>
      </c>
      <c r="R20" s="65">
        <f t="shared" si="2"/>
        <v>1606.8374999999996</v>
      </c>
      <c r="S20" s="65">
        <f t="shared" si="2"/>
        <v>1663.0768124999995</v>
      </c>
      <c r="T20" s="65">
        <f t="shared" si="2"/>
        <v>1721.2845009374994</v>
      </c>
      <c r="U20" s="65">
        <f t="shared" si="2"/>
        <v>1781.5294584703117</v>
      </c>
      <c r="V20" s="65"/>
      <c r="W20" s="65"/>
      <c r="X20" s="65"/>
      <c r="Y20" s="65"/>
      <c r="Z20" s="65"/>
      <c r="AA20" s="65"/>
      <c r="AB20" s="50"/>
      <c r="AC20" s="50"/>
      <c r="AD20" s="50"/>
      <c r="AE20" s="50"/>
      <c r="AF20" s="50"/>
      <c r="AG20" s="50"/>
      <c r="AH20" s="50"/>
    </row>
    <row r="21" spans="1:34" x14ac:dyDescent="0.3">
      <c r="A21" s="66"/>
      <c r="B21" s="67"/>
      <c r="C21" s="67"/>
      <c r="D21" s="68"/>
      <c r="E21" s="67"/>
      <c r="F21" s="67"/>
      <c r="G21" s="69"/>
      <c r="H21" s="67"/>
      <c r="I21" s="67"/>
      <c r="J21" s="69"/>
      <c r="K21" s="70"/>
      <c r="L21" s="71"/>
      <c r="N21" s="50" t="s">
        <v>43</v>
      </c>
      <c r="O21" s="50" t="s">
        <v>41</v>
      </c>
      <c r="P21" s="65">
        <f>K18</f>
        <v>200</v>
      </c>
      <c r="Q21" s="65">
        <f t="shared" si="2"/>
        <v>206.99999999999997</v>
      </c>
      <c r="R21" s="65">
        <f t="shared" si="2"/>
        <v>214.24499999999995</v>
      </c>
      <c r="S21" s="65">
        <f t="shared" si="2"/>
        <v>221.74357499999994</v>
      </c>
      <c r="T21" s="65">
        <f t="shared" si="2"/>
        <v>229.50460012499991</v>
      </c>
      <c r="U21" s="65">
        <f t="shared" si="2"/>
        <v>237.53726112937488</v>
      </c>
      <c r="V21" s="65"/>
      <c r="W21" s="65"/>
      <c r="X21" s="65"/>
      <c r="Y21" s="65"/>
      <c r="Z21" s="65"/>
      <c r="AA21" s="65"/>
      <c r="AB21" s="50"/>
      <c r="AC21" s="50"/>
      <c r="AD21" s="50"/>
      <c r="AE21" s="50"/>
      <c r="AF21" s="50"/>
      <c r="AG21" s="50"/>
      <c r="AH21" s="50"/>
    </row>
    <row r="22" spans="1:34" x14ac:dyDescent="0.3">
      <c r="A22" s="72"/>
      <c r="B22" s="67"/>
      <c r="C22" s="67"/>
      <c r="D22" s="73" t="s">
        <v>44</v>
      </c>
      <c r="E22" s="73" t="s">
        <v>45</v>
      </c>
      <c r="F22" s="73" t="s">
        <v>46</v>
      </c>
      <c r="G22" s="73" t="s">
        <v>47</v>
      </c>
      <c r="H22" s="73" t="s">
        <v>48</v>
      </c>
      <c r="I22" s="73" t="s">
        <v>49</v>
      </c>
      <c r="J22" s="67"/>
      <c r="K22" s="67"/>
      <c r="L22" s="74"/>
      <c r="N22" s="50" t="s">
        <v>50</v>
      </c>
      <c r="O22" s="50" t="s">
        <v>39</v>
      </c>
      <c r="P22" s="65">
        <f t="shared" ref="P22:U24" si="3">P16*P19</f>
        <v>28828.800000000003</v>
      </c>
      <c r="Q22" s="65">
        <f t="shared" si="3"/>
        <v>55199.944799999997</v>
      </c>
      <c r="R22" s="65">
        <f t="shared" si="3"/>
        <v>79444.282717799972</v>
      </c>
      <c r="S22" s="65">
        <f t="shared" si="3"/>
        <v>101854.11359578451</v>
      </c>
      <c r="T22" s="65">
        <f t="shared" si="3"/>
        <v>122687.8675163094</v>
      </c>
      <c r="U22" s="65">
        <f t="shared" si="3"/>
        <v>142174.22241570579</v>
      </c>
      <c r="V22" s="65"/>
      <c r="W22" s="65"/>
      <c r="X22" s="65"/>
      <c r="Y22" s="65"/>
      <c r="Z22" s="65"/>
      <c r="AA22" s="65"/>
      <c r="AB22" s="50"/>
      <c r="AC22" s="50"/>
      <c r="AD22" s="50"/>
      <c r="AE22" s="50"/>
      <c r="AF22" s="50"/>
      <c r="AG22" s="50"/>
      <c r="AH22" s="50"/>
    </row>
    <row r="23" spans="1:34" x14ac:dyDescent="0.3">
      <c r="A23" s="72"/>
      <c r="B23" s="67"/>
      <c r="C23" s="67"/>
      <c r="D23" s="23">
        <f t="shared" ref="D23:I23" si="4">P25</f>
        <v>29811.600000000002</v>
      </c>
      <c r="E23" s="23">
        <f t="shared" si="4"/>
        <v>84535.935119999995</v>
      </c>
      <c r="F23" s="23">
        <f t="shared" si="4"/>
        <v>134711.64672310796</v>
      </c>
      <c r="G23" s="23">
        <f t="shared" si="4"/>
        <v>180957.98097321048</v>
      </c>
      <c r="H23" s="23">
        <f t="shared" si="4"/>
        <v>223822.0984412453</v>
      </c>
      <c r="I23" s="23">
        <f t="shared" si="4"/>
        <v>263787.84535376797</v>
      </c>
      <c r="J23" s="67"/>
      <c r="K23" s="67"/>
      <c r="L23" s="74"/>
      <c r="N23" s="50" t="s">
        <v>50</v>
      </c>
      <c r="O23" s="50" t="s">
        <v>40</v>
      </c>
      <c r="P23" s="65">
        <f t="shared" si="3"/>
        <v>0</v>
      </c>
      <c r="Q23" s="65">
        <f t="shared" si="3"/>
        <v>27464.34599999999</v>
      </c>
      <c r="R23" s="65">
        <f t="shared" si="3"/>
        <v>52587.356503499977</v>
      </c>
      <c r="S23" s="65">
        <f t="shared" si="3"/>
        <v>75684.220927804083</v>
      </c>
      <c r="T23" s="65">
        <f t="shared" si="3"/>
        <v>97033.404696620375</v>
      </c>
      <c r="U23" s="65">
        <f t="shared" si="3"/>
        <v>116881.10651397496</v>
      </c>
      <c r="V23" s="65"/>
      <c r="W23" s="65"/>
      <c r="X23" s="65"/>
      <c r="Y23" s="65"/>
      <c r="Z23" s="65"/>
      <c r="AA23" s="65"/>
      <c r="AB23" s="50"/>
      <c r="AC23" s="50"/>
      <c r="AD23" s="50"/>
      <c r="AE23" s="50"/>
      <c r="AF23" s="50"/>
      <c r="AG23" s="50"/>
      <c r="AH23" s="50"/>
    </row>
    <row r="24" spans="1:34" x14ac:dyDescent="0.3">
      <c r="A24" s="167" t="s">
        <v>51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9"/>
      <c r="N24" s="50" t="s">
        <v>50</v>
      </c>
      <c r="O24" s="50" t="s">
        <v>41</v>
      </c>
      <c r="P24" s="65">
        <f t="shared" si="3"/>
        <v>982.80000000000007</v>
      </c>
      <c r="Q24" s="65">
        <f t="shared" si="3"/>
        <v>1871.6443199999997</v>
      </c>
      <c r="R24" s="65">
        <f t="shared" si="3"/>
        <v>2680.0075018079992</v>
      </c>
      <c r="S24" s="65">
        <f t="shared" si="3"/>
        <v>3419.6464496218737</v>
      </c>
      <c r="T24" s="65">
        <f t="shared" si="3"/>
        <v>4100.8262283155063</v>
      </c>
      <c r="U24" s="65">
        <f t="shared" si="3"/>
        <v>4732.5164240872491</v>
      </c>
      <c r="V24" s="65"/>
      <c r="W24" s="65"/>
      <c r="X24" s="65"/>
      <c r="Y24" s="65"/>
      <c r="Z24" s="65"/>
      <c r="AA24" s="65"/>
      <c r="AB24" s="50"/>
      <c r="AC24" s="50"/>
      <c r="AD24" s="50"/>
      <c r="AE24" s="50"/>
      <c r="AF24" s="50"/>
      <c r="AG24" s="50"/>
      <c r="AH24" s="50"/>
    </row>
    <row r="25" spans="1:34" x14ac:dyDescent="0.3">
      <c r="A25" s="66"/>
      <c r="B25" s="67"/>
      <c r="C25" s="67"/>
      <c r="D25" s="68"/>
      <c r="E25" s="67"/>
      <c r="F25" s="67"/>
      <c r="G25" s="69"/>
      <c r="H25" s="67"/>
      <c r="I25" s="67"/>
      <c r="J25" s="69"/>
      <c r="K25" s="70"/>
      <c r="L25" s="71"/>
      <c r="N25" s="50"/>
      <c r="O25" s="50" t="s">
        <v>52</v>
      </c>
      <c r="P25" s="65">
        <f t="shared" ref="P25:U25" si="5">SUM(P22:P24)</f>
        <v>29811.600000000002</v>
      </c>
      <c r="Q25" s="65">
        <f t="shared" si="5"/>
        <v>84535.935119999995</v>
      </c>
      <c r="R25" s="65">
        <f t="shared" si="5"/>
        <v>134711.64672310796</v>
      </c>
      <c r="S25" s="65">
        <f t="shared" si="5"/>
        <v>180957.98097321048</v>
      </c>
      <c r="T25" s="65">
        <f t="shared" si="5"/>
        <v>223822.0984412453</v>
      </c>
      <c r="U25" s="65">
        <f t="shared" si="5"/>
        <v>263787.84535376797</v>
      </c>
      <c r="V25" s="65"/>
      <c r="W25" s="65"/>
      <c r="X25" s="65"/>
      <c r="Y25" s="65"/>
      <c r="Z25" s="65"/>
      <c r="AA25" s="65"/>
      <c r="AB25" s="50"/>
      <c r="AC25" s="50"/>
      <c r="AD25" s="50"/>
      <c r="AE25" s="50"/>
      <c r="AF25" s="50"/>
      <c r="AG25" s="50"/>
      <c r="AH25" s="50"/>
    </row>
    <row r="26" spans="1:34" x14ac:dyDescent="0.3">
      <c r="A26" s="158" t="s">
        <v>53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6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</row>
    <row r="27" spans="1:34" ht="75.75" customHeight="1" thickBot="1" x14ac:dyDescent="0.35">
      <c r="A27" s="155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7"/>
    </row>
    <row r="28" spans="1:34" x14ac:dyDescent="0.3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34" x14ac:dyDescent="0.3">
      <c r="A29" s="37"/>
      <c r="B29" s="37"/>
      <c r="C29" s="37"/>
      <c r="D29" s="37"/>
      <c r="E29" s="75" t="s">
        <v>54</v>
      </c>
      <c r="F29" s="98"/>
      <c r="G29" s="29"/>
      <c r="H29" s="29"/>
      <c r="I29" s="29"/>
      <c r="J29" s="37"/>
      <c r="K29" s="37"/>
      <c r="L29" s="37"/>
    </row>
    <row r="30" spans="1:34" x14ac:dyDescent="0.3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34" ht="21" x14ac:dyDescent="0.35">
      <c r="A31" s="176" t="s">
        <v>55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8"/>
    </row>
    <row r="32" spans="1:34" ht="21" x14ac:dyDescent="0.3">
      <c r="A32" s="149" t="s">
        <v>56</v>
      </c>
      <c r="B32" s="150"/>
      <c r="C32" s="150"/>
      <c r="D32" s="150"/>
      <c r="E32" s="151"/>
      <c r="F32" s="152" t="s">
        <v>57</v>
      </c>
      <c r="G32" s="153"/>
      <c r="H32" s="153"/>
      <c r="I32" s="154"/>
      <c r="J32" s="179" t="s">
        <v>58</v>
      </c>
      <c r="K32" s="180"/>
      <c r="L32" s="181"/>
    </row>
    <row r="33" spans="1:12" ht="19.5" x14ac:dyDescent="0.3">
      <c r="A33" s="133"/>
      <c r="B33" s="134"/>
      <c r="C33" s="134"/>
      <c r="D33" s="135" t="s">
        <v>59</v>
      </c>
      <c r="E33" s="135" t="s">
        <v>60</v>
      </c>
      <c r="F33" s="108" t="s">
        <v>61</v>
      </c>
      <c r="G33" s="108"/>
      <c r="H33" s="109" t="s">
        <v>62</v>
      </c>
      <c r="I33" s="109" t="s">
        <v>60</v>
      </c>
      <c r="J33" s="144" t="s">
        <v>63</v>
      </c>
      <c r="K33" s="144" t="s">
        <v>62</v>
      </c>
      <c r="L33" s="144" t="s">
        <v>60</v>
      </c>
    </row>
    <row r="34" spans="1:12" ht="19.5" x14ac:dyDescent="0.3">
      <c r="A34" s="136" t="s">
        <v>64</v>
      </c>
      <c r="B34" s="137"/>
      <c r="C34" s="138"/>
      <c r="D34" s="123" t="s">
        <v>97</v>
      </c>
      <c r="E34" s="123"/>
      <c r="F34" s="139" t="s">
        <v>65</v>
      </c>
      <c r="G34" s="137"/>
      <c r="H34" s="123">
        <v>0.9</v>
      </c>
      <c r="I34" s="140"/>
      <c r="J34" s="111" t="s">
        <v>66</v>
      </c>
      <c r="K34" s="110">
        <v>0.9</v>
      </c>
      <c r="L34" s="110"/>
    </row>
    <row r="35" spans="1:12" ht="19.5" x14ac:dyDescent="0.3">
      <c r="A35" s="136" t="s">
        <v>67</v>
      </c>
      <c r="B35" s="137"/>
      <c r="C35" s="138"/>
      <c r="D35" s="123">
        <v>0.75</v>
      </c>
      <c r="E35" s="123"/>
      <c r="F35" s="104"/>
      <c r="G35" s="104"/>
      <c r="H35" s="104"/>
      <c r="I35" s="104"/>
      <c r="J35" s="132" t="s">
        <v>68</v>
      </c>
      <c r="K35" s="119">
        <v>0.4</v>
      </c>
      <c r="L35" s="119"/>
    </row>
    <row r="36" spans="1:12" x14ac:dyDescent="0.3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</row>
    <row r="37" spans="1:12" x14ac:dyDescent="0.3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</row>
    <row r="38" spans="1:12" ht="21" x14ac:dyDescent="0.35">
      <c r="A38" s="176" t="s">
        <v>69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8"/>
    </row>
    <row r="39" spans="1:12" ht="58.5" x14ac:dyDescent="0.3">
      <c r="A39" s="149" t="s">
        <v>56</v>
      </c>
      <c r="B39" s="150"/>
      <c r="C39" s="150"/>
      <c r="D39" s="150"/>
      <c r="E39" s="151"/>
      <c r="F39" s="152" t="s">
        <v>57</v>
      </c>
      <c r="G39" s="153"/>
      <c r="H39" s="153"/>
      <c r="I39" s="154"/>
      <c r="J39" s="148" t="s">
        <v>96</v>
      </c>
      <c r="K39" s="121" t="s">
        <v>62</v>
      </c>
      <c r="L39" s="121" t="s">
        <v>60</v>
      </c>
    </row>
    <row r="40" spans="1:12" ht="19.5" x14ac:dyDescent="0.3">
      <c r="A40" s="105"/>
      <c r="B40" s="106"/>
      <c r="C40" s="106"/>
      <c r="D40" s="107" t="s">
        <v>59</v>
      </c>
      <c r="E40" s="107" t="s">
        <v>60</v>
      </c>
      <c r="F40" s="141" t="s">
        <v>61</v>
      </c>
      <c r="G40" s="142"/>
      <c r="H40" s="143" t="s">
        <v>62</v>
      </c>
      <c r="I40" s="143" t="s">
        <v>60</v>
      </c>
      <c r="J40" s="122" t="s">
        <v>70</v>
      </c>
      <c r="K40" s="123">
        <v>0.2</v>
      </c>
      <c r="L40" s="123"/>
    </row>
    <row r="41" spans="1:12" ht="19.5" x14ac:dyDescent="0.3">
      <c r="A41" s="112" t="s">
        <v>71</v>
      </c>
      <c r="B41" s="113"/>
      <c r="C41" s="114"/>
      <c r="D41" s="120" t="s">
        <v>72</v>
      </c>
      <c r="E41" s="116"/>
      <c r="F41" s="117" t="s">
        <v>73</v>
      </c>
      <c r="G41" s="113"/>
      <c r="H41" s="115">
        <v>0.75</v>
      </c>
      <c r="I41" s="118"/>
      <c r="J41" s="104"/>
      <c r="K41" s="104"/>
      <c r="L41" s="104"/>
    </row>
    <row r="42" spans="1:12" ht="19.5" x14ac:dyDescent="0.3">
      <c r="A42" s="112" t="s">
        <v>74</v>
      </c>
      <c r="B42" s="113"/>
      <c r="C42" s="114"/>
      <c r="D42" s="115">
        <v>0.85</v>
      </c>
      <c r="E42" s="116"/>
      <c r="F42" s="117" t="s">
        <v>75</v>
      </c>
      <c r="G42" s="113"/>
      <c r="H42" s="115">
        <v>0.5</v>
      </c>
      <c r="I42" s="118"/>
      <c r="J42" s="104"/>
      <c r="K42" s="104"/>
      <c r="L42" s="104"/>
    </row>
    <row r="43" spans="1:12" ht="19.5" x14ac:dyDescent="0.3">
      <c r="A43" s="124" t="s">
        <v>76</v>
      </c>
      <c r="B43" s="125"/>
      <c r="C43" s="126"/>
      <c r="D43" s="119">
        <v>0.85</v>
      </c>
      <c r="E43" s="127"/>
      <c r="F43" s="117" t="s">
        <v>77</v>
      </c>
      <c r="G43" s="113"/>
      <c r="H43" s="115">
        <v>0.6</v>
      </c>
      <c r="I43" s="118"/>
      <c r="J43" s="130"/>
      <c r="K43" s="131"/>
      <c r="L43" s="131"/>
    </row>
    <row r="44" spans="1:12" ht="21" x14ac:dyDescent="0.35">
      <c r="A44" s="104"/>
      <c r="B44" s="104"/>
      <c r="C44" s="104"/>
      <c r="D44" s="104"/>
      <c r="E44" s="103"/>
      <c r="F44" s="128" t="s">
        <v>78</v>
      </c>
      <c r="G44" s="125"/>
      <c r="H44" s="119">
        <v>0.6</v>
      </c>
      <c r="I44" s="129"/>
      <c r="J44" s="103"/>
      <c r="K44" s="103"/>
      <c r="L44" s="103"/>
    </row>
    <row r="45" spans="1:12" ht="21" x14ac:dyDescent="0.35">
      <c r="A45" s="104"/>
      <c r="B45" s="104"/>
      <c r="C45" s="104"/>
      <c r="D45" s="104"/>
      <c r="E45" s="103"/>
      <c r="F45" s="103"/>
      <c r="G45" s="103"/>
      <c r="H45" s="103"/>
      <c r="I45" s="103"/>
      <c r="J45" s="103"/>
      <c r="K45" s="103"/>
      <c r="L45" s="103"/>
    </row>
    <row r="46" spans="1:12" ht="21" x14ac:dyDescent="0.35">
      <c r="A46" s="104"/>
      <c r="B46" s="104"/>
      <c r="C46" s="104"/>
      <c r="D46" s="104"/>
      <c r="E46" s="103"/>
      <c r="F46" s="103"/>
      <c r="G46" s="103"/>
      <c r="H46" s="103"/>
      <c r="I46" s="103"/>
      <c r="J46" s="103"/>
      <c r="K46" s="103"/>
      <c r="L46" s="103"/>
    </row>
    <row r="47" spans="1:12" ht="21" x14ac:dyDescent="0.35">
      <c r="A47" s="101"/>
      <c r="B47" s="99"/>
      <c r="C47" s="99"/>
      <c r="D47" s="100"/>
      <c r="E47" s="99"/>
      <c r="F47" s="103"/>
      <c r="G47" s="103"/>
      <c r="H47" s="103"/>
      <c r="I47" s="103"/>
      <c r="J47" s="99"/>
      <c r="K47" s="99"/>
      <c r="L47" s="99"/>
    </row>
    <row r="48" spans="1:12" ht="21" x14ac:dyDescent="0.35">
      <c r="A48" s="101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</row>
    <row r="49" spans="1:12" ht="21" x14ac:dyDescent="0.3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21" x14ac:dyDescent="0.3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21" x14ac:dyDescent="0.3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21" x14ac:dyDescent="0.3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21" x14ac:dyDescent="0.35">
      <c r="F53" s="99"/>
      <c r="G53" s="99"/>
      <c r="H53" s="99"/>
      <c r="I53" s="99"/>
    </row>
  </sheetData>
  <sheetProtection selectLockedCells="1"/>
  <mergeCells count="16">
    <mergeCell ref="A39:E39"/>
    <mergeCell ref="F39:I39"/>
    <mergeCell ref="A27:L27"/>
    <mergeCell ref="A26:L26"/>
    <mergeCell ref="A1:L1"/>
    <mergeCell ref="B3:D3"/>
    <mergeCell ref="B5:E5"/>
    <mergeCell ref="A24:L24"/>
    <mergeCell ref="G13:H13"/>
    <mergeCell ref="G3:L6"/>
    <mergeCell ref="K13:L13"/>
    <mergeCell ref="A31:L31"/>
    <mergeCell ref="A38:L38"/>
    <mergeCell ref="A32:E32"/>
    <mergeCell ref="F32:I32"/>
    <mergeCell ref="J32:L32"/>
  </mergeCells>
  <phoneticPr fontId="2" type="noConversion"/>
  <conditionalFormatting sqref="F16:F18 B25 B16:B21 A22:C23 J22:L23">
    <cfRule type="cellIs" dxfId="9" priority="1" stopIfTrue="1" operator="lessThan">
      <formula>#REF!</formula>
    </cfRule>
    <cfRule type="cellIs" dxfId="8" priority="2" stopIfTrue="1" operator="greaterThanOrEqual">
      <formula>#REF!*1.25</formula>
    </cfRule>
  </conditionalFormatting>
  <conditionalFormatting sqref="E25 E19:E21">
    <cfRule type="cellIs" dxfId="7" priority="3" stopIfTrue="1" operator="lessThan">
      <formula>#REF!</formula>
    </cfRule>
    <cfRule type="cellIs" dxfId="6" priority="4" stopIfTrue="1" operator="greaterThanOrEqual">
      <formula>#REF!*1.25</formula>
    </cfRule>
  </conditionalFormatting>
  <conditionalFormatting sqref="E16:E18">
    <cfRule type="cellIs" dxfId="5" priority="5" stopIfTrue="1" operator="lessThan">
      <formula>#REF!</formula>
    </cfRule>
    <cfRule type="cellIs" dxfId="4" priority="6" stopIfTrue="1" operator="greaterThanOrEqual">
      <formula>#REF!*1.25</formula>
    </cfRule>
  </conditionalFormatting>
  <printOptions horizontalCentered="1"/>
  <pageMargins left="0.5" right="0.5" top="1" bottom="0.5" header="0.25" footer="0.5"/>
  <pageSetup scale="59" orientation="portrait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pageSetUpPr fitToPage="1"/>
  </sheetPr>
  <dimension ref="A1:E38"/>
  <sheetViews>
    <sheetView zoomScale="90" workbookViewId="0">
      <pane xSplit="5" ySplit="1" topLeftCell="F17" activePane="bottomRight" state="frozen"/>
      <selection pane="topRight" sqref="A1:E1"/>
      <selection pane="bottomLeft" sqref="A1:E1"/>
      <selection pane="bottomRight" activeCell="B32" sqref="B32:C32"/>
    </sheetView>
  </sheetViews>
  <sheetFormatPr defaultColWidth="9.140625" defaultRowHeight="15.75" x14ac:dyDescent="0.25"/>
  <cols>
    <col min="1" max="1" width="46.42578125" style="1" customWidth="1"/>
    <col min="2" max="2" width="22.140625" style="1" customWidth="1"/>
    <col min="3" max="3" width="17.28515625" style="1" customWidth="1"/>
    <col min="4" max="4" width="22.140625" style="1" customWidth="1"/>
    <col min="5" max="5" width="30.7109375" style="1" customWidth="1"/>
    <col min="6" max="16384" width="9.140625" style="1"/>
  </cols>
  <sheetData>
    <row r="1" spans="1:5" ht="31.5" x14ac:dyDescent="0.25">
      <c r="A1" s="191" t="s">
        <v>79</v>
      </c>
      <c r="B1" s="192"/>
      <c r="C1" s="192"/>
      <c r="D1" s="192"/>
      <c r="E1" s="193"/>
    </row>
    <row r="2" spans="1:5" x14ac:dyDescent="0.25">
      <c r="A2" s="3"/>
      <c r="B2" s="4"/>
      <c r="C2" s="5"/>
      <c r="D2" s="6"/>
      <c r="E2" s="93"/>
    </row>
    <row r="3" spans="1:5" ht="18.75" x14ac:dyDescent="0.3">
      <c r="B3" s="188" t="str">
        <f>PLAN!B3</f>
        <v>Melissa Westbrook</v>
      </c>
      <c r="C3" s="189"/>
      <c r="D3" s="190"/>
      <c r="E3" s="94" t="s">
        <v>80</v>
      </c>
    </row>
    <row r="4" spans="1:5" ht="18.75" x14ac:dyDescent="0.3">
      <c r="B4" s="7"/>
      <c r="C4" s="7"/>
      <c r="D4" s="7"/>
      <c r="E4" s="94"/>
    </row>
    <row r="5" spans="1:5" ht="18.75" x14ac:dyDescent="0.3">
      <c r="B5" s="188" t="str">
        <f>PLAN!B5</f>
        <v xml:space="preserve"> </v>
      </c>
      <c r="C5" s="189"/>
      <c r="D5" s="190"/>
      <c r="E5" s="94" t="s">
        <v>2</v>
      </c>
    </row>
    <row r="6" spans="1:5" x14ac:dyDescent="0.25">
      <c r="B6" s="4" t="s">
        <v>81</v>
      </c>
      <c r="C6" s="6"/>
      <c r="D6" s="6"/>
      <c r="E6" s="95" t="s">
        <v>1</v>
      </c>
    </row>
    <row r="7" spans="1:5" ht="18.75" x14ac:dyDescent="0.3">
      <c r="B7" s="8">
        <f>PLAN!B7</f>
        <v>0</v>
      </c>
      <c r="C7" s="9" t="s">
        <v>11</v>
      </c>
      <c r="D7" s="10">
        <v>2020</v>
      </c>
      <c r="E7" s="94" t="s">
        <v>3</v>
      </c>
    </row>
    <row r="8" spans="1:5" x14ac:dyDescent="0.25">
      <c r="A8" s="11"/>
      <c r="B8" s="12"/>
      <c r="C8" s="12"/>
      <c r="D8" s="12"/>
      <c r="E8" s="13"/>
    </row>
    <row r="9" spans="1:5" s="14" customFormat="1" ht="21" x14ac:dyDescent="0.2">
      <c r="A9" s="194" t="s">
        <v>82</v>
      </c>
      <c r="B9" s="195"/>
      <c r="C9" s="195"/>
      <c r="D9" s="195"/>
      <c r="E9" s="196"/>
    </row>
    <row r="10" spans="1:5" s="2" customFormat="1" x14ac:dyDescent="0.25">
      <c r="A10" s="16" t="s">
        <v>83</v>
      </c>
      <c r="B10" s="17" t="s">
        <v>84</v>
      </c>
      <c r="C10" s="17" t="s">
        <v>85</v>
      </c>
      <c r="D10" s="17" t="s">
        <v>86</v>
      </c>
      <c r="E10" s="18" t="s">
        <v>87</v>
      </c>
    </row>
    <row r="11" spans="1:5" s="15" customFormat="1" x14ac:dyDescent="0.25">
      <c r="A11" s="19" t="s">
        <v>88</v>
      </c>
      <c r="B11" s="20" t="s">
        <v>89</v>
      </c>
      <c r="C11" s="102">
        <v>0</v>
      </c>
      <c r="D11" s="20"/>
      <c r="E11" s="22"/>
    </row>
    <row r="12" spans="1:5" s="15" customFormat="1" x14ac:dyDescent="0.25">
      <c r="A12" s="19"/>
      <c r="B12" s="20"/>
      <c r="C12" s="21"/>
      <c r="D12" s="20"/>
      <c r="E12" s="22"/>
    </row>
    <row r="13" spans="1:5" s="15" customFormat="1" x14ac:dyDescent="0.25">
      <c r="A13" s="19"/>
      <c r="B13" s="20"/>
      <c r="C13" s="21"/>
      <c r="D13" s="20"/>
      <c r="E13" s="22"/>
    </row>
    <row r="14" spans="1:5" s="15" customFormat="1" x14ac:dyDescent="0.25">
      <c r="A14" s="19"/>
      <c r="B14" s="20"/>
      <c r="C14" s="21"/>
      <c r="D14" s="20"/>
      <c r="E14" s="22"/>
    </row>
    <row r="15" spans="1:5" s="15" customFormat="1" x14ac:dyDescent="0.25">
      <c r="A15" s="19"/>
      <c r="B15" s="20"/>
      <c r="C15" s="21"/>
      <c r="D15" s="20"/>
      <c r="E15" s="22"/>
    </row>
    <row r="16" spans="1:5" s="14" customFormat="1" ht="21" x14ac:dyDescent="0.2">
      <c r="A16" s="194" t="s">
        <v>90</v>
      </c>
      <c r="B16" s="195"/>
      <c r="C16" s="195"/>
      <c r="D16" s="195"/>
      <c r="E16" s="196"/>
    </row>
    <row r="17" spans="1:5" s="15" customFormat="1" x14ac:dyDescent="0.25">
      <c r="A17" s="16" t="s">
        <v>83</v>
      </c>
      <c r="B17" s="17" t="s">
        <v>84</v>
      </c>
      <c r="C17" s="17" t="s">
        <v>85</v>
      </c>
      <c r="D17" s="17" t="s">
        <v>86</v>
      </c>
      <c r="E17" s="18" t="s">
        <v>87</v>
      </c>
    </row>
    <row r="18" spans="1:5" s="15" customFormat="1" x14ac:dyDescent="0.25">
      <c r="A18" s="19" t="s">
        <v>88</v>
      </c>
      <c r="B18" s="20" t="s">
        <v>89</v>
      </c>
      <c r="C18" s="102">
        <v>0</v>
      </c>
      <c r="D18" s="20"/>
      <c r="E18" s="22"/>
    </row>
    <row r="19" spans="1:5" s="15" customFormat="1" x14ac:dyDescent="0.25">
      <c r="A19" s="19"/>
      <c r="B19" s="20"/>
      <c r="C19" s="21"/>
      <c r="D19" s="20"/>
      <c r="E19" s="22"/>
    </row>
    <row r="20" spans="1:5" s="15" customFormat="1" x14ac:dyDescent="0.25">
      <c r="A20" s="19"/>
      <c r="B20" s="20"/>
      <c r="C20" s="21"/>
      <c r="D20" s="20"/>
      <c r="E20" s="22"/>
    </row>
    <row r="21" spans="1:5" s="15" customFormat="1" x14ac:dyDescent="0.25">
      <c r="A21" s="19"/>
      <c r="B21" s="20"/>
      <c r="C21" s="21"/>
      <c r="D21" s="20"/>
      <c r="E21" s="22"/>
    </row>
    <row r="22" spans="1:5" s="15" customFormat="1" x14ac:dyDescent="0.25">
      <c r="A22" s="19"/>
      <c r="B22" s="20"/>
      <c r="C22" s="21"/>
      <c r="D22" s="20"/>
      <c r="E22" s="22"/>
    </row>
    <row r="23" spans="1:5" s="15" customFormat="1" ht="21" x14ac:dyDescent="0.25">
      <c r="A23" s="194" t="s">
        <v>91</v>
      </c>
      <c r="B23" s="195"/>
      <c r="C23" s="195"/>
      <c r="D23" s="195"/>
      <c r="E23" s="196"/>
    </row>
    <row r="24" spans="1:5" s="15" customFormat="1" x14ac:dyDescent="0.25">
      <c r="A24" s="16" t="s">
        <v>83</v>
      </c>
      <c r="B24" s="17" t="s">
        <v>84</v>
      </c>
      <c r="C24" s="17" t="s">
        <v>85</v>
      </c>
      <c r="D24" s="17" t="s">
        <v>86</v>
      </c>
      <c r="E24" s="18" t="s">
        <v>87</v>
      </c>
    </row>
    <row r="25" spans="1:5" s="15" customFormat="1" x14ac:dyDescent="0.25">
      <c r="A25" s="19" t="s">
        <v>88</v>
      </c>
      <c r="B25" s="20" t="s">
        <v>89</v>
      </c>
      <c r="C25" s="102">
        <v>0</v>
      </c>
      <c r="D25" s="20"/>
      <c r="E25" s="22"/>
    </row>
    <row r="26" spans="1:5" s="15" customFormat="1" x14ac:dyDescent="0.25">
      <c r="A26" s="19"/>
      <c r="B26" s="20"/>
      <c r="C26" s="21"/>
      <c r="D26" s="20"/>
      <c r="E26" s="22"/>
    </row>
    <row r="27" spans="1:5" s="15" customFormat="1" x14ac:dyDescent="0.25">
      <c r="A27" s="19"/>
      <c r="B27" s="20"/>
      <c r="C27" s="21"/>
      <c r="D27" s="20"/>
      <c r="E27" s="22"/>
    </row>
    <row r="28" spans="1:5" s="15" customFormat="1" x14ac:dyDescent="0.25">
      <c r="A28" s="19"/>
      <c r="B28" s="20"/>
      <c r="C28" s="21"/>
      <c r="D28" s="20"/>
      <c r="E28" s="22"/>
    </row>
    <row r="29" spans="1:5" s="15" customFormat="1" x14ac:dyDescent="0.25">
      <c r="A29" s="19"/>
      <c r="B29" s="20"/>
      <c r="C29" s="21"/>
      <c r="D29" s="20"/>
      <c r="E29" s="22"/>
    </row>
    <row r="30" spans="1:5" s="15" customFormat="1" ht="21" x14ac:dyDescent="0.25">
      <c r="A30" s="194" t="s">
        <v>92</v>
      </c>
      <c r="B30" s="195"/>
      <c r="C30" s="195"/>
      <c r="D30" s="195"/>
      <c r="E30" s="196"/>
    </row>
    <row r="31" spans="1:5" s="15" customFormat="1" x14ac:dyDescent="0.25">
      <c r="A31" s="16" t="s">
        <v>83</v>
      </c>
      <c r="B31" s="17" t="s">
        <v>84</v>
      </c>
      <c r="C31" s="17" t="s">
        <v>85</v>
      </c>
      <c r="D31" s="17" t="s">
        <v>86</v>
      </c>
      <c r="E31" s="18" t="s">
        <v>87</v>
      </c>
    </row>
    <row r="32" spans="1:5" s="15" customFormat="1" x14ac:dyDescent="0.25">
      <c r="A32" s="19" t="s">
        <v>88</v>
      </c>
      <c r="B32" s="20" t="s">
        <v>89</v>
      </c>
      <c r="C32" s="102">
        <v>0</v>
      </c>
      <c r="D32" s="20"/>
      <c r="E32" s="22"/>
    </row>
    <row r="33" spans="1:5" s="15" customFormat="1" x14ac:dyDescent="0.25">
      <c r="A33" s="19"/>
      <c r="B33" s="20"/>
      <c r="C33" s="21"/>
      <c r="D33" s="20"/>
      <c r="E33" s="22"/>
    </row>
    <row r="34" spans="1:5" s="15" customFormat="1" x14ac:dyDescent="0.25">
      <c r="A34" s="19"/>
      <c r="B34" s="20"/>
      <c r="C34" s="21"/>
      <c r="D34" s="20"/>
      <c r="E34" s="22"/>
    </row>
    <row r="35" spans="1:5" s="15" customFormat="1" x14ac:dyDescent="0.25">
      <c r="A35" s="19"/>
      <c r="B35" s="20"/>
      <c r="C35" s="21"/>
      <c r="D35" s="20"/>
      <c r="E35" s="22"/>
    </row>
    <row r="36" spans="1:5" s="15" customFormat="1" ht="16.5" thickBot="1" x14ac:dyDescent="0.3">
      <c r="A36" s="19"/>
      <c r="B36" s="20"/>
      <c r="C36" s="21"/>
      <c r="D36" s="20"/>
      <c r="E36" s="22"/>
    </row>
    <row r="37" spans="1:5" ht="19.5" thickBot="1" x14ac:dyDescent="0.3">
      <c r="A37" s="182" t="s">
        <v>93</v>
      </c>
      <c r="B37" s="183"/>
      <c r="C37" s="183"/>
      <c r="D37" s="183"/>
      <c r="E37" s="184"/>
    </row>
    <row r="38" spans="1:5" ht="78" customHeight="1" thickBot="1" x14ac:dyDescent="0.3">
      <c r="A38" s="185"/>
      <c r="B38" s="186"/>
      <c r="C38" s="186"/>
      <c r="D38" s="186"/>
      <c r="E38" s="187"/>
    </row>
  </sheetData>
  <mergeCells count="9">
    <mergeCell ref="A37:E37"/>
    <mergeCell ref="A38:E38"/>
    <mergeCell ref="B3:D3"/>
    <mergeCell ref="B5:D5"/>
    <mergeCell ref="A1:E1"/>
    <mergeCell ref="A9:E9"/>
    <mergeCell ref="A16:E16"/>
    <mergeCell ref="A23:E23"/>
    <mergeCell ref="A30:E30"/>
  </mergeCells>
  <phoneticPr fontId="2" type="noConversion"/>
  <conditionalFormatting sqref="B21:B23">
    <cfRule type="cellIs" dxfId="3" priority="1" stopIfTrue="1" operator="lessThan">
      <formula>#REF!</formula>
    </cfRule>
    <cfRule type="cellIs" dxfId="2" priority="2" stopIfTrue="1" operator="greaterThanOrEqual">
      <formula>#REF!*1.25</formula>
    </cfRule>
  </conditionalFormatting>
  <conditionalFormatting sqref="E21:E23">
    <cfRule type="cellIs" dxfId="1" priority="3" stopIfTrue="1" operator="lessThan">
      <formula>#REF!</formula>
    </cfRule>
    <cfRule type="cellIs" dxfId="0" priority="4" stopIfTrue="1" operator="greaterThanOrEqual">
      <formula>#REF!*1.25</formula>
    </cfRule>
  </conditionalFormatting>
  <dataValidations count="1">
    <dataValidation type="custom" allowBlank="1" showInputMessage="1" showErrorMessage="1" sqref="A8:E10 A16:E17 A23:E24 A30:E31 B6:D6 B4:D4 E3:E7 A1:E2" xr:uid="{00000000-0002-0000-0F00-000000000000}">
      <formula1>0</formula1>
    </dataValidation>
  </dataValidations>
  <printOptions horizontalCentered="1"/>
  <pageMargins left="0.25" right="0.25" top="0.75" bottom="0.25" header="0.25" footer="0.5"/>
  <pageSetup scale="82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82019-CBF6-4345-A130-86FF5F401E0F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428A461237E147ABF37DA7B5181E8A" ma:contentTypeVersion="8" ma:contentTypeDescription="Create a new document." ma:contentTypeScope="" ma:versionID="6a160b6d93c1a8b25e4495e1292c9b7d">
  <xsd:schema xmlns:xsd="http://www.w3.org/2001/XMLSchema" xmlns:xs="http://www.w3.org/2001/XMLSchema" xmlns:p="http://schemas.microsoft.com/office/2006/metadata/properties" xmlns:ns2="c670e4dc-3814-4d0c-a5a8-962871a5140c" targetNamespace="http://schemas.microsoft.com/office/2006/metadata/properties" ma:root="true" ma:fieldsID="2b09b4e2417382fa8b7bca6774b8d5f7" ns2:_="">
    <xsd:import namespace="c670e4dc-3814-4d0c-a5a8-962871a514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70e4dc-3814-4d0c-a5a8-962871a514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6358F6-CE01-4A68-B393-ED22134154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AB4210-090A-4936-8E65-8D55598750CA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c670e4dc-3814-4d0c-a5a8-962871a5140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2CB8ACE-D78D-4767-AD27-310862B77A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70e4dc-3814-4d0c-a5a8-962871a514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PLAN</vt:lpstr>
      <vt:lpstr>MKT</vt:lpstr>
      <vt:lpstr>MKT!Print_Area</vt:lpstr>
      <vt:lpstr>PLAN!Print_Area</vt:lpstr>
    </vt:vector>
  </TitlesOfParts>
  <Manager/>
  <Company>Travelers Office XP v2.4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lbabinea</dc:creator>
  <cp:keywords>Travelers</cp:keywords>
  <dc:description/>
  <cp:lastModifiedBy>Westbrook,Melissa A</cp:lastModifiedBy>
  <cp:revision/>
  <cp:lastPrinted>2021-04-13T22:01:28Z</cp:lastPrinted>
  <dcterms:created xsi:type="dcterms:W3CDTF">2006-05-26T13:29:24Z</dcterms:created>
  <dcterms:modified xsi:type="dcterms:W3CDTF">2022-02-21T15:24:13Z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64d58e7ac22e40c88eaf5548dacaa554</vt:lpwstr>
  </property>
  <property fmtid="{D5CDD505-2E9C-101B-9397-08002B2CF9AE}" pid="3" name="MSIP_Label_706dcfc6-510b-4cfc-871e-138e79a708eb_Enabled">
    <vt:lpwstr>true</vt:lpwstr>
  </property>
  <property fmtid="{D5CDD505-2E9C-101B-9397-08002B2CF9AE}" pid="4" name="MSIP_Label_706dcfc6-510b-4cfc-871e-138e79a708eb_SetDate">
    <vt:lpwstr>2020-10-05T16:05:27Z</vt:lpwstr>
  </property>
  <property fmtid="{D5CDD505-2E9C-101B-9397-08002B2CF9AE}" pid="5" name="MSIP_Label_706dcfc6-510b-4cfc-871e-138e79a708eb_Method">
    <vt:lpwstr>Standard</vt:lpwstr>
  </property>
  <property fmtid="{D5CDD505-2E9C-101B-9397-08002B2CF9AE}" pid="6" name="MSIP_Label_706dcfc6-510b-4cfc-871e-138e79a708eb_Name">
    <vt:lpwstr>Internal</vt:lpwstr>
  </property>
  <property fmtid="{D5CDD505-2E9C-101B-9397-08002B2CF9AE}" pid="7" name="MSIP_Label_706dcfc6-510b-4cfc-871e-138e79a708eb_SiteId">
    <vt:lpwstr>399ead0d-c7c4-4583-88a4-d98814f80b0e</vt:lpwstr>
  </property>
  <property fmtid="{D5CDD505-2E9C-101B-9397-08002B2CF9AE}" pid="8" name="MSIP_Label_706dcfc6-510b-4cfc-871e-138e79a708eb_ActionId">
    <vt:lpwstr>8f704ae2-144d-4ebc-b133-3b7d1ec2c742</vt:lpwstr>
  </property>
  <property fmtid="{D5CDD505-2E9C-101B-9397-08002B2CF9AE}" pid="9" name="MSIP_Label_706dcfc6-510b-4cfc-871e-138e79a708eb_ContentBits">
    <vt:lpwstr>0</vt:lpwstr>
  </property>
  <property fmtid="{D5CDD505-2E9C-101B-9397-08002B2CF9AE}" pid="10" name="ContentTypeId">
    <vt:lpwstr>0x010100D7428A461237E147ABF37DA7B5181E8A</vt:lpwstr>
  </property>
</Properties>
</file>