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tabrown\Desktop\"/>
    </mc:Choice>
  </mc:AlternateContent>
  <xr:revisionPtr revIDLastSave="0" documentId="13_ncr:1_{EC99B1FF-1760-4AE5-A5B4-803B10DCF353}" xr6:coauthVersionLast="44" xr6:coauthVersionMax="44" xr10:uidLastSave="{00000000-0000-0000-0000-000000000000}"/>
  <bookViews>
    <workbookView xWindow="-120" yWindow="-120" windowWidth="29040" windowHeight="15840" xr2:uid="{00000000-000D-0000-FFFF-FFFF00000000}"/>
  </bookViews>
  <sheets>
    <sheet name="PPP WORKSHEET" sheetId="1" r:id="rId1"/>
    <sheet name="SAMPLE" sheetId="2" state="hidden" r:id="rId2"/>
  </sheets>
  <definedNames>
    <definedName name="_xlnm.Print_Area" localSheetId="0">'PPP WORKSHEET'!$A$1:$I$95</definedName>
    <definedName name="_xlnm.Print_Area" localSheetId="1">SAMPLE!$A$1:$E$74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1" l="1"/>
  <c r="D53" i="1"/>
  <c r="G53" i="1" s="1"/>
  <c r="D47" i="1"/>
  <c r="D55" i="1" l="1"/>
  <c r="G55" i="1" s="1"/>
  <c r="D54" i="1"/>
  <c r="G54" i="1" s="1"/>
  <c r="G36" i="1" l="1"/>
  <c r="D23" i="1"/>
  <c r="G51" i="1" l="1"/>
  <c r="G35" i="1" l="1"/>
  <c r="D72" i="1"/>
  <c r="D74" i="1" s="1"/>
  <c r="G41" i="1"/>
  <c r="B59" i="2" l="1"/>
  <c r="B62" i="2" s="1"/>
  <c r="B45" i="2"/>
  <c r="E44" i="2"/>
  <c r="E43" i="2"/>
  <c r="E42" i="2"/>
  <c r="E41" i="2"/>
  <c r="E40" i="2"/>
  <c r="E39" i="2"/>
  <c r="E38" i="2"/>
  <c r="E37" i="2"/>
  <c r="E36" i="2"/>
  <c r="E35" i="2"/>
  <c r="E34" i="2"/>
  <c r="E33" i="2"/>
  <c r="E32" i="2"/>
  <c r="E31" i="2"/>
  <c r="B20" i="2"/>
  <c r="B23" i="2" s="1"/>
  <c r="B26" i="2" s="1"/>
  <c r="G52" i="1"/>
  <c r="G50" i="1"/>
  <c r="G49" i="1"/>
  <c r="G46" i="1"/>
  <c r="G45" i="1"/>
  <c r="G44" i="1"/>
  <c r="G43" i="1"/>
  <c r="G42" i="1"/>
  <c r="G40" i="1"/>
  <c r="G39" i="1"/>
  <c r="G38" i="1"/>
  <c r="G37" i="1"/>
  <c r="E45" i="2" l="1"/>
  <c r="E47" i="2"/>
  <c r="G56" i="1" l="1"/>
  <c r="G57" i="1" s="1"/>
  <c r="E49" i="2"/>
  <c r="B64" i="2" s="1"/>
  <c r="B66" i="2" s="1"/>
  <c r="E51" i="2" l="1"/>
  <c r="D26" i="1"/>
  <c r="D29" i="1" l="1"/>
  <c r="G59" i="1" s="1"/>
  <c r="D77" i="1" l="1"/>
  <c r="G61" i="1"/>
  <c r="G63" i="1" s="1"/>
</calcChain>
</file>

<file path=xl/sharedStrings.xml><?xml version="1.0" encoding="utf-8"?>
<sst xmlns="http://schemas.openxmlformats.org/spreadsheetml/2006/main" count="155" uniqueCount="81">
  <si>
    <t>Estimated Loan Amount</t>
  </si>
  <si>
    <t>Amount for 12 rolling months up to loan date*</t>
  </si>
  <si>
    <t>Less: W-2 Wages in Excess of $100,000/person</t>
  </si>
  <si>
    <t>W-2 Wages , including tips</t>
  </si>
  <si>
    <t>Employer paid health insurance costs</t>
  </si>
  <si>
    <t>Employer paid retirement plan match</t>
  </si>
  <si>
    <t>Employer paid profit sharing</t>
  </si>
  <si>
    <t>Employer paid SUTA</t>
  </si>
  <si>
    <t>Employer Paid Medicare</t>
  </si>
  <si>
    <t>Net Self Employment Income</t>
  </si>
  <si>
    <t>Total</t>
  </si>
  <si>
    <t>Divided by 12</t>
  </si>
  <si>
    <t>Multiply by 2.5</t>
  </si>
  <si>
    <t>Average Monthly Payroll Cost</t>
  </si>
  <si>
    <t>Less: FFCRA Sick Pay</t>
  </si>
  <si>
    <t>Less: FFCRA Emergency FMLA</t>
  </si>
  <si>
    <t>Expenses Qualified for Loan Forgiveness - Amounts paid in 8 weeks following loan</t>
  </si>
  <si>
    <t xml:space="preserve">Rent </t>
  </si>
  <si>
    <t>Mortgage Interest</t>
  </si>
  <si>
    <t>Utilities</t>
  </si>
  <si>
    <t>Total Expenses Qualified for loan forgiveness</t>
  </si>
  <si>
    <t>Average FTE Per Pay Period 2/15/20-6/30/20</t>
  </si>
  <si>
    <t>Average FTEs Per pay period 2/15/19-6/30/19</t>
  </si>
  <si>
    <t>Average FTEs per month 1/1/20-2/29/20</t>
  </si>
  <si>
    <t>Total FTEs at 6/30/2020</t>
  </si>
  <si>
    <t>Net Loan Forgiveness</t>
  </si>
  <si>
    <t>Lesser of these amounts</t>
  </si>
  <si>
    <t>Total % Loan Available for Forgiveness</t>
  </si>
  <si>
    <t>*Alternative amounts available for seasonal businesses or for new businesses</t>
  </si>
  <si>
    <t>Expenses</t>
  </si>
  <si>
    <t>Less: Net SE Income &gt; 100K per person</t>
  </si>
  <si>
    <t>Less: Net SE Income &gt; 100K</t>
  </si>
  <si>
    <t>Enter as positive</t>
  </si>
  <si>
    <t>enter as positive</t>
  </si>
  <si>
    <t>Annual</t>
  </si>
  <si>
    <t>8 Week Period</t>
  </si>
  <si>
    <t xml:space="preserve">Amount of Loan to be Paid Back over Term of Loan - </t>
  </si>
  <si>
    <t xml:space="preserve">THIS FORM IS TO BE USED FOR ESTIMATES ONLY </t>
  </si>
  <si>
    <t>Section I</t>
  </si>
  <si>
    <t>Section II</t>
  </si>
  <si>
    <t>Section III</t>
  </si>
  <si>
    <t xml:space="preserve">Maintaining Staff Levels </t>
  </si>
  <si>
    <t>Remaining Loan - Amortized over term of loan</t>
  </si>
  <si>
    <t xml:space="preserve">ONLY COMPLETE DATA FIELDS IN HIGHLIGHTED IN YELLOW </t>
  </si>
  <si>
    <t>CARES Act - Paycheck Protection Program - LOAN ESTIMATE</t>
  </si>
  <si>
    <t>DEBT FORGIVENESS IS A TWO PART TEST - COMPLETE ALL SECTIONS OF WORKSHEET</t>
  </si>
  <si>
    <t xml:space="preserve"> 1. Number of Staff: Your loan forgiveness will be reduced if you decrease your full-time employee headcount.</t>
  </si>
  <si>
    <t>2.  Level of Payroll: Your loan forgiveness will also be reduced if you decrease salaries and wages by more than 25% for any employee that made less than $100,000 annualized in 2019.</t>
  </si>
  <si>
    <t>3.  Re-Hiring: You have until June 30, 2020 to restore your full-time employment and salary levels for any changes made between February 15, 2020 and April 26, 2020.</t>
  </si>
  <si>
    <t xml:space="preserve">Total Expenses eligible for loan forgiveness -not to exceed loan amount </t>
  </si>
  <si>
    <t>FORGFIVENESS PROGRAM DETAILS</t>
  </si>
  <si>
    <r>
      <rPr>
        <b/>
        <sz val="11"/>
        <color rgb="FFFF0000"/>
        <rFont val="Calibri"/>
        <family val="2"/>
        <scheme val="minor"/>
      </rPr>
      <t>TEST 1</t>
    </r>
    <r>
      <rPr>
        <b/>
        <sz val="11"/>
        <color theme="1"/>
        <rFont val="Calibri"/>
        <family val="2"/>
        <scheme val="minor"/>
      </rPr>
      <t xml:space="preserve"> -  How much of my loan will be forgiven? You will owe money when your loan is due if you use the loan amount for anything other than payroll costs, mortgage interest, rent, and utilities payments over the 8 weeks after getting the loan. Due to likely high subscription, it is anticipated that not more than 25% of the forgiven amount may be for non-payroll costs.</t>
    </r>
  </si>
  <si>
    <r>
      <rPr>
        <b/>
        <sz val="11"/>
        <color rgb="FFFF0000"/>
        <rFont val="Calibri"/>
        <family val="2"/>
        <scheme val="minor"/>
      </rPr>
      <t>TEST 2</t>
    </r>
    <r>
      <rPr>
        <b/>
        <sz val="11"/>
        <color theme="1"/>
        <rFont val="Calibri"/>
        <family val="2"/>
        <scheme val="minor"/>
      </rPr>
      <t xml:space="preserve"> - You will also owe money if you do not maintain your staff and payroll.</t>
    </r>
  </si>
  <si>
    <t xml:space="preserve">Total Expenses eligible for loan forgiveness - not to exceed loan amount </t>
  </si>
  <si>
    <t>Amount of Loan to be Paid Back over Term of Loan</t>
  </si>
  <si>
    <t>1. Number of Staff: Your loan forgiveness will be reduced if you decrease your full-time employee headcount.</t>
  </si>
  <si>
    <t>3. Re-Hiring: You have until June 30, 2020 to restore your full-time employment and salary levels for any changes made between February 15, 2020 and April 26, 2020.</t>
  </si>
  <si>
    <t>2. Level of Payroll: Your loan forgiveness will also be reduced if you decrease salaries and wages by more than 25% for any employee that made less than $100,000 annualized in 2019.</t>
  </si>
  <si>
    <t>Total Number of FTEs at 6/30/2020</t>
  </si>
  <si>
    <t>Social Security and FUTA</t>
  </si>
  <si>
    <t xml:space="preserve">Net Self Employment Income </t>
  </si>
  <si>
    <t>% Staffing Reduction</t>
  </si>
  <si>
    <t xml:space="preserve">Other Debt Interest Incurred </t>
  </si>
  <si>
    <t xml:space="preserve">1099 Wages </t>
  </si>
  <si>
    <t>Estimated Loan Amount (not to exceed $10MM)</t>
  </si>
  <si>
    <t>1099 Wages</t>
  </si>
  <si>
    <t>Annual (Actual)</t>
  </si>
  <si>
    <t>Total Expenses Qualified for loan forgiveness (before reductions)</t>
  </si>
  <si>
    <t>Less: Calculated Reduction(s) - see below:</t>
  </si>
  <si>
    <t>Monthly Average Number of FTE (For 8 weeks following origination)**</t>
  </si>
  <si>
    <t>Monthly Average Number of FTEs Per pay period 2/15/19-6/30/19</t>
  </si>
  <si>
    <t>Monthly Average Number of FTEs per month 1/1/20-2/29/20</t>
  </si>
  <si>
    <t>Tentative Loan Forgiveness</t>
  </si>
  <si>
    <t>Actual Amount Reported for period 01/01/19 - 12/31/19</t>
  </si>
  <si>
    <t>**A reduction in FTE's  between February 15th and April 27th, 2020 is disregarded if the reduction is eliminated by June 30, 2020 for purposes 
    of the reduction in number of employees and/or compensation.</t>
  </si>
  <si>
    <t>Individual Employee Compensation Reduction in Excess of 25% 
   Compared to the Most Recent Full Quarter Before Origination of Loan***</t>
  </si>
  <si>
    <t>Total Payroll Related</t>
  </si>
  <si>
    <t>Total Non-Payroll Related</t>
  </si>
  <si>
    <t>Max Non-Payroll Related (25% of qualified expenses)</t>
  </si>
  <si>
    <t>***25% Compensation Reduction should not include any wage/salary reductions made to employees who, during any pay period in 2019, had
      annualized wages or salary at an annualized rate of pay in an amount greater than $100,000. If an employee</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</si>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</sst>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2"/>
      <color rgb="FFFF0000"/>
      <name val="Calibri"/>
      <family val="2"/>
      <scheme val="minor"/>
    </font>
    <font>
      <i/>
      <sz val="12"/>
      <color theme="1"/>
      <name val="Calibri"/>
      <family val="2"/>
      <scheme val="minor"/>
    </font>
    <font>
      <i/>
      <sz val="11"/>
      <color theme="1"/>
      <name val="Calibri"/>
      <family val="2"/>
      <scheme val="minor"/>
    </font>
    <font>
      <b/>
      <u/>
      <sz val="11"/>
      <color theme="1"/>
      <name val="Calibri"/>
      <family val="2"/>
      <scheme val="minor"/>
    </font>
    <font>
      <sz val="11"/>
      <color rgb="FFFF0000"/>
      <name val="Calibri"/>
      <family val="2"/>
      <scheme val="minor"/>
    </font>
    <font>
      <b/>
      <sz val="12"/>
      <name val="Calibri"/>
      <family val="2"/>
      <scheme val="minor"/>
    </font>
    <font>
      <sz val="11"/>
      <name val="Calibri"/>
      <family val="2"/>
      <scheme val="minor"/>
    </font>
    <font>
      <i/>
      <u/>
      <sz val="11"/>
      <color theme="1"/>
      <name val="Calibri"/>
      <family val="2"/>
      <scheme val="minor"/>
    </font>
    <font>
      <u val="singleAccounting"/>
      <sz val="11"/>
      <color theme="1"/>
      <name val="Calibri"/>
      <family val="2"/>
      <scheme val="minor"/>
    </font>
    <font>
      <b/>
      <sz val="11"/>
      <name val="Calibri"/>
      <family val="2"/>
      <scheme val="minor"/>
    </font>
    <font>
      <i/>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right/>
      <top/>
      <bottom style="thin">
        <color theme="0"/>
      </bottom>
      <diagonal/>
    </border>
    <border>
      <left/>
      <right/>
      <top/>
      <bottom style="medium">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0"/>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theme="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213">
    <xf numFmtId="0" fontId="0" fillId="0" borderId="0" xfId="0"/>
    <xf numFmtId="43" fontId="0" fillId="0" borderId="0" xfId="1" applyFont="1"/>
    <xf numFmtId="10" fontId="0" fillId="0" borderId="0" xfId="2" applyNumberFormat="1" applyFont="1"/>
    <xf numFmtId="0" fontId="2" fillId="0" borderId="0" xfId="0" applyFont="1"/>
    <xf numFmtId="43" fontId="2" fillId="0" borderId="2" xfId="1" applyFont="1" applyBorder="1"/>
    <xf numFmtId="0" fontId="4" fillId="0" borderId="0" xfId="0" applyFont="1"/>
    <xf numFmtId="43" fontId="0" fillId="2" borderId="0" xfId="1" applyFont="1" applyFill="1"/>
    <xf numFmtId="43" fontId="0" fillId="2" borderId="1" xfId="1" applyFont="1" applyFill="1" applyBorder="1"/>
    <xf numFmtId="43" fontId="0" fillId="2" borderId="0" xfId="1" applyFont="1" applyFill="1" applyBorder="1"/>
    <xf numFmtId="43" fontId="2" fillId="0" borderId="0" xfId="1" applyFont="1" applyBorder="1"/>
    <xf numFmtId="0" fontId="3" fillId="3" borderId="0" xfId="0" applyFont="1" applyFill="1"/>
    <xf numFmtId="43" fontId="2" fillId="0" borderId="0" xfId="1" applyFont="1"/>
    <xf numFmtId="43" fontId="0" fillId="0" borderId="0" xfId="0" applyNumberFormat="1"/>
    <xf numFmtId="43" fontId="0" fillId="0" borderId="0" xfId="1" applyFont="1" applyFill="1"/>
    <xf numFmtId="43" fontId="0" fillId="0" borderId="0" xfId="1" applyFont="1" applyFill="1" applyBorder="1"/>
    <xf numFmtId="43" fontId="0" fillId="0" borderId="1" xfId="1" applyFont="1" applyFill="1" applyBorder="1"/>
    <xf numFmtId="0" fontId="0" fillId="0" borderId="0" xfId="0" applyFill="1"/>
    <xf numFmtId="43" fontId="2" fillId="0" borderId="0" xfId="1" applyFont="1" applyFill="1" applyBorder="1"/>
    <xf numFmtId="10" fontId="0" fillId="0" borderId="0" xfId="2" applyNumberFormat="1" applyFont="1" applyFill="1" applyBorder="1"/>
    <xf numFmtId="0" fontId="0" fillId="0" borderId="0" xfId="0" applyFill="1" applyBorder="1"/>
    <xf numFmtId="0" fontId="0" fillId="0" borderId="0" xfId="0" applyAlignment="1">
      <alignment wrapText="1"/>
    </xf>
    <xf numFmtId="0" fontId="0" fillId="3" borderId="0" xfId="0" applyFill="1"/>
    <xf numFmtId="0" fontId="2" fillId="4" borderId="0" xfId="0" applyFont="1" applyFill="1"/>
    <xf numFmtId="43" fontId="0" fillId="4" borderId="0" xfId="1" applyFont="1" applyFill="1"/>
    <xf numFmtId="0" fontId="0" fillId="4" borderId="0" xfId="0" applyFill="1"/>
    <xf numFmtId="44" fontId="0" fillId="4" borderId="3" xfId="3" applyFont="1" applyFill="1" applyBorder="1"/>
    <xf numFmtId="43" fontId="2" fillId="4" borderId="3" xfId="1" applyFont="1" applyFill="1" applyBorder="1"/>
    <xf numFmtId="43" fontId="0" fillId="3" borderId="0" xfId="1" applyFont="1" applyFill="1"/>
    <xf numFmtId="44" fontId="0" fillId="3" borderId="0" xfId="3" applyFont="1" applyFill="1" applyBorder="1"/>
    <xf numFmtId="43" fontId="0" fillId="2" borderId="17" xfId="1" applyFont="1" applyFill="1" applyBorder="1" applyProtection="1">
      <protection locked="0"/>
    </xf>
    <xf numFmtId="43" fontId="0" fillId="2" borderId="15" xfId="1" applyFont="1" applyFill="1" applyBorder="1" applyProtection="1">
      <protection locked="0"/>
    </xf>
    <xf numFmtId="43" fontId="0" fillId="2" borderId="1" xfId="1" applyFont="1" applyFill="1" applyBorder="1" applyProtection="1">
      <protection locked="0"/>
    </xf>
    <xf numFmtId="43" fontId="0" fillId="2" borderId="0" xfId="1" applyFont="1" applyFill="1" applyBorder="1" applyProtection="1">
      <protection locked="0"/>
    </xf>
    <xf numFmtId="43" fontId="0" fillId="2" borderId="27" xfId="1" applyFont="1" applyFill="1" applyBorder="1" applyProtection="1">
      <protection locked="0"/>
    </xf>
    <xf numFmtId="43" fontId="0" fillId="2" borderId="27" xfId="1" applyFont="1" applyFill="1" applyBorder="1" applyAlignment="1" applyProtection="1">
      <alignment vertical="center"/>
      <protection locked="0"/>
    </xf>
    <xf numFmtId="0" fontId="0" fillId="5" borderId="0" xfId="0" applyFill="1" applyProtection="1"/>
    <xf numFmtId="43" fontId="0" fillId="5" borderId="0" xfId="1" applyFont="1" applyFill="1" applyProtection="1"/>
    <xf numFmtId="0" fontId="0" fillId="5" borderId="18" xfId="0" applyFill="1" applyBorder="1" applyProtection="1"/>
    <xf numFmtId="0" fontId="0" fillId="5" borderId="19" xfId="0" applyFill="1" applyBorder="1" applyProtection="1"/>
    <xf numFmtId="43" fontId="0" fillId="5" borderId="19" xfId="1" applyFont="1" applyFill="1" applyBorder="1" applyProtection="1"/>
    <xf numFmtId="0" fontId="0" fillId="5" borderId="20" xfId="0" applyFill="1" applyBorder="1" applyProtection="1"/>
    <xf numFmtId="0" fontId="0" fillId="5" borderId="23" xfId="0" applyFill="1" applyBorder="1" applyProtection="1"/>
    <xf numFmtId="0" fontId="0" fillId="5" borderId="24" xfId="0" applyFill="1" applyBorder="1" applyProtection="1"/>
    <xf numFmtId="0" fontId="0" fillId="0" borderId="0" xfId="0" applyProtection="1"/>
    <xf numFmtId="0" fontId="0" fillId="5" borderId="0" xfId="0" applyFont="1" applyFill="1" applyProtection="1"/>
    <xf numFmtId="0" fontId="0" fillId="5" borderId="23" xfId="0" applyFont="1" applyFill="1" applyBorder="1" applyProtection="1"/>
    <xf numFmtId="0" fontId="2" fillId="0" borderId="25" xfId="0" applyFont="1" applyBorder="1" applyProtection="1"/>
    <xf numFmtId="43" fontId="0" fillId="0" borderId="1" xfId="1" applyFont="1" applyBorder="1" applyProtection="1"/>
    <xf numFmtId="0" fontId="0" fillId="0" borderId="1" xfId="0" applyFont="1" applyBorder="1" applyProtection="1"/>
    <xf numFmtId="0" fontId="0" fillId="0" borderId="26" xfId="0" applyFont="1" applyBorder="1" applyProtection="1"/>
    <xf numFmtId="0" fontId="0" fillId="5" borderId="24" xfId="0" applyFont="1" applyFill="1" applyBorder="1" applyProtection="1"/>
    <xf numFmtId="0" fontId="0" fillId="0" borderId="0" xfId="0" applyFont="1" applyProtection="1"/>
    <xf numFmtId="0" fontId="3" fillId="3" borderId="18" xfId="0" applyFont="1" applyFill="1" applyBorder="1" applyProtection="1"/>
    <xf numFmtId="43" fontId="0" fillId="3" borderId="19" xfId="1" applyFont="1" applyFill="1" applyBorder="1" applyProtection="1"/>
    <xf numFmtId="0" fontId="0" fillId="3" borderId="19" xfId="0" applyFill="1" applyBorder="1" applyProtection="1"/>
    <xf numFmtId="0" fontId="0" fillId="3" borderId="20" xfId="0" applyFill="1" applyBorder="1" applyProtection="1"/>
    <xf numFmtId="0" fontId="3" fillId="3" borderId="21" xfId="0" applyFont="1" applyFill="1" applyBorder="1" applyProtection="1"/>
    <xf numFmtId="43" fontId="0" fillId="3" borderId="16" xfId="1" applyFont="1" applyFill="1" applyBorder="1" applyProtection="1"/>
    <xf numFmtId="0" fontId="0" fillId="3" borderId="16" xfId="0" applyFill="1" applyBorder="1" applyProtection="1"/>
    <xf numFmtId="0" fontId="0" fillId="3" borderId="22" xfId="0" applyFill="1" applyBorder="1" applyProtection="1"/>
    <xf numFmtId="0" fontId="13" fillId="0" borderId="23" xfId="0" applyFont="1" applyFill="1" applyBorder="1" applyAlignment="1" applyProtection="1">
      <alignment horizontal="left" indent="2"/>
    </xf>
    <xf numFmtId="43" fontId="14" fillId="0" borderId="17" xfId="1" applyFont="1" applyFill="1" applyBorder="1" applyProtection="1"/>
    <xf numFmtId="0" fontId="0" fillId="0" borderId="0" xfId="0" applyBorder="1" applyProtection="1"/>
    <xf numFmtId="0" fontId="0" fillId="0" borderId="24" xfId="0" applyBorder="1" applyProtection="1"/>
    <xf numFmtId="0" fontId="0" fillId="0" borderId="23" xfId="0" applyFill="1" applyBorder="1" applyAlignment="1" applyProtection="1">
      <alignment horizontal="left" indent="3"/>
    </xf>
    <xf numFmtId="0" fontId="0" fillId="0" borderId="23" xfId="0" applyBorder="1" applyAlignment="1" applyProtection="1">
      <alignment horizontal="left" indent="3"/>
    </xf>
    <xf numFmtId="0" fontId="8" fillId="0" borderId="0" xfId="0" applyFont="1" applyBorder="1" applyProtection="1"/>
    <xf numFmtId="0" fontId="2" fillId="0" borderId="23" xfId="0" applyFont="1" applyBorder="1" applyProtection="1"/>
    <xf numFmtId="43" fontId="2" fillId="0" borderId="0" xfId="1" applyFont="1" applyBorder="1" applyProtection="1"/>
    <xf numFmtId="0" fontId="0" fillId="0" borderId="23" xfId="0" applyBorder="1" applyProtection="1"/>
    <xf numFmtId="43" fontId="0" fillId="0" borderId="0" xfId="1" applyFont="1" applyBorder="1" applyProtection="1"/>
    <xf numFmtId="0" fontId="0" fillId="0" borderId="23" xfId="0" applyBorder="1" applyAlignment="1" applyProtection="1">
      <alignment horizontal="left" indent="2"/>
    </xf>
    <xf numFmtId="0" fontId="15" fillId="0" borderId="23" xfId="0" applyFont="1" applyBorder="1" applyProtection="1"/>
    <xf numFmtId="43" fontId="2" fillId="0" borderId="2" xfId="1" applyFont="1" applyBorder="1" applyProtection="1"/>
    <xf numFmtId="43" fontId="2" fillId="0" borderId="1" xfId="1" applyFont="1" applyBorder="1" applyProtection="1"/>
    <xf numFmtId="0" fontId="0" fillId="0" borderId="1" xfId="0" applyBorder="1" applyProtection="1"/>
    <xf numFmtId="0" fontId="0" fillId="0" borderId="26" xfId="0" applyBorder="1" applyProtection="1"/>
    <xf numFmtId="0" fontId="3" fillId="3" borderId="23" xfId="0" applyFont="1" applyFill="1" applyBorder="1" applyProtection="1"/>
    <xf numFmtId="43" fontId="0" fillId="3" borderId="0" xfId="1" applyFont="1" applyFill="1" applyBorder="1" applyProtection="1"/>
    <xf numFmtId="0" fontId="0" fillId="3" borderId="0" xfId="0" applyFill="1" applyBorder="1" applyProtection="1"/>
    <xf numFmtId="0" fontId="0" fillId="3" borderId="24" xfId="0" applyFill="1" applyBorder="1" applyProtection="1"/>
    <xf numFmtId="0" fontId="9" fillId="0" borderId="0" xfId="0" applyFont="1" applyBorder="1" applyAlignment="1" applyProtection="1">
      <alignment horizontal="right"/>
    </xf>
    <xf numFmtId="0" fontId="9" fillId="0" borderId="24" xfId="0" applyFont="1" applyBorder="1" applyAlignment="1" applyProtection="1">
      <alignment horizontal="right"/>
    </xf>
    <xf numFmtId="0" fontId="0" fillId="0" borderId="0" xfId="0" applyFill="1" applyBorder="1" applyProtection="1"/>
    <xf numFmtId="43" fontId="0" fillId="0" borderId="24" xfId="1" applyFont="1" applyFill="1" applyBorder="1" applyProtection="1"/>
    <xf numFmtId="0" fontId="8" fillId="0" borderId="0" xfId="0" applyFont="1" applyFill="1" applyBorder="1" applyProtection="1"/>
    <xf numFmtId="0" fontId="0" fillId="5" borderId="0" xfId="0" applyFill="1" applyAlignment="1" applyProtection="1">
      <alignment vertical="center"/>
    </xf>
    <xf numFmtId="0" fontId="0" fillId="5" borderId="23" xfId="0" applyFill="1" applyBorder="1" applyAlignment="1" applyProtection="1">
      <alignment vertical="center"/>
    </xf>
    <xf numFmtId="0" fontId="0" fillId="0" borderId="0" xfId="0" applyFill="1" applyBorder="1" applyAlignment="1" applyProtection="1">
      <alignment vertical="center"/>
    </xf>
    <xf numFmtId="43" fontId="0" fillId="0" borderId="24" xfId="1" applyFont="1" applyFill="1" applyBorder="1" applyAlignment="1" applyProtection="1">
      <alignment vertical="center"/>
    </xf>
    <xf numFmtId="0" fontId="0" fillId="5" borderId="24" xfId="0" applyFill="1" applyBorder="1" applyAlignment="1" applyProtection="1">
      <alignment vertical="center"/>
    </xf>
    <xf numFmtId="0" fontId="0" fillId="0" borderId="0" xfId="0" applyAlignment="1" applyProtection="1">
      <alignment vertical="center"/>
    </xf>
    <xf numFmtId="43" fontId="0" fillId="0" borderId="26" xfId="1" applyFont="1" applyFill="1" applyBorder="1" applyProtection="1"/>
    <xf numFmtId="0" fontId="2" fillId="5" borderId="0" xfId="0" applyFont="1" applyFill="1" applyProtection="1"/>
    <xf numFmtId="0" fontId="2" fillId="5" borderId="23" xfId="0" applyFont="1" applyFill="1" applyBorder="1" applyProtection="1"/>
    <xf numFmtId="0" fontId="12" fillId="0" borderId="23" xfId="0" applyFont="1" applyBorder="1" applyProtection="1"/>
    <xf numFmtId="43" fontId="1" fillId="0" borderId="19" xfId="1" applyFont="1" applyBorder="1" applyProtection="1"/>
    <xf numFmtId="0" fontId="0" fillId="0" borderId="0" xfId="0" applyFont="1" applyBorder="1" applyProtection="1"/>
    <xf numFmtId="0" fontId="2" fillId="5" borderId="24" xfId="0" applyFont="1" applyFill="1" applyBorder="1" applyProtection="1"/>
    <xf numFmtId="0" fontId="2" fillId="0" borderId="0" xfId="0" applyFont="1" applyProtection="1"/>
    <xf numFmtId="0" fontId="12" fillId="0" borderId="23" xfId="0" applyFont="1" applyBorder="1" applyAlignment="1" applyProtection="1">
      <alignment horizontal="left" indent="2"/>
    </xf>
    <xf numFmtId="43" fontId="5" fillId="0" borderId="0" xfId="1" applyFont="1" applyBorder="1" applyProtection="1"/>
    <xf numFmtId="0" fontId="5" fillId="0" borderId="0" xfId="0" applyFont="1" applyBorder="1" applyProtection="1"/>
    <xf numFmtId="43" fontId="15" fillId="0" borderId="20" xfId="1" applyFont="1" applyBorder="1" applyProtection="1"/>
    <xf numFmtId="43" fontId="12" fillId="0" borderId="24" xfId="1" applyFont="1" applyBorder="1" applyProtection="1"/>
    <xf numFmtId="43" fontId="15" fillId="0" borderId="24" xfId="1" applyFont="1" applyBorder="1" applyProtection="1"/>
    <xf numFmtId="0" fontId="2" fillId="4" borderId="23" xfId="0" applyFont="1" applyFill="1" applyBorder="1" applyProtection="1"/>
    <xf numFmtId="43" fontId="0" fillId="4" borderId="0" xfId="1" applyFont="1" applyFill="1" applyBorder="1" applyProtection="1"/>
    <xf numFmtId="0" fontId="0" fillId="4" borderId="0" xfId="0" applyFill="1" applyBorder="1" applyProtection="1"/>
    <xf numFmtId="43" fontId="2" fillId="0" borderId="26" xfId="1" applyFont="1" applyBorder="1" applyProtection="1"/>
    <xf numFmtId="44" fontId="0" fillId="3" borderId="20" xfId="3" applyFont="1" applyFill="1" applyBorder="1" applyProtection="1"/>
    <xf numFmtId="0" fontId="0" fillId="0" borderId="0" xfId="0" applyFill="1" applyProtection="1"/>
    <xf numFmtId="44" fontId="0" fillId="3" borderId="24" xfId="3" applyFont="1" applyFill="1" applyBorder="1" applyProtection="1"/>
    <xf numFmtId="0" fontId="10" fillId="0" borderId="0" xfId="0" applyFont="1" applyBorder="1" applyProtection="1"/>
    <xf numFmtId="10" fontId="0" fillId="0" borderId="0" xfId="2" applyNumberFormat="1" applyFont="1" applyBorder="1" applyProtection="1"/>
    <xf numFmtId="10" fontId="0" fillId="0" borderId="24" xfId="2" applyNumberFormat="1" applyFont="1" applyFill="1" applyBorder="1" applyProtection="1"/>
    <xf numFmtId="0" fontId="12" fillId="0" borderId="23" xfId="0" applyFont="1" applyBorder="1" applyAlignment="1" applyProtection="1">
      <alignment vertical="center" wrapText="1"/>
    </xf>
    <xf numFmtId="0" fontId="16" fillId="0" borderId="0" xfId="0" applyFont="1" applyFill="1" applyBorder="1" applyAlignment="1" applyProtection="1">
      <alignment vertical="center"/>
    </xf>
    <xf numFmtId="0" fontId="0" fillId="0" borderId="0" xfId="0" applyBorder="1" applyAlignment="1" applyProtection="1">
      <alignment vertical="center"/>
    </xf>
    <xf numFmtId="10" fontId="0" fillId="0" borderId="24" xfId="2" applyNumberFormat="1" applyFont="1" applyFill="1" applyBorder="1" applyAlignment="1" applyProtection="1">
      <alignment vertical="center"/>
    </xf>
    <xf numFmtId="43" fontId="2" fillId="0" borderId="24" xfId="1" applyFont="1" applyFill="1" applyBorder="1" applyProtection="1"/>
    <xf numFmtId="0" fontId="0" fillId="0" borderId="24" xfId="0" applyFill="1" applyBorder="1" applyProtection="1"/>
    <xf numFmtId="0" fontId="0" fillId="5" borderId="24" xfId="0" applyFill="1" applyBorder="1" applyAlignment="1" applyProtection="1">
      <alignment wrapText="1"/>
    </xf>
    <xf numFmtId="0" fontId="0" fillId="0" borderId="25" xfId="0" applyFill="1" applyBorder="1" applyProtection="1"/>
    <xf numFmtId="0" fontId="0" fillId="0" borderId="1" xfId="0" applyFill="1" applyBorder="1" applyProtection="1"/>
    <xf numFmtId="43" fontId="0" fillId="0" borderId="1" xfId="1" applyFont="1" applyFill="1" applyBorder="1" applyProtection="1"/>
    <xf numFmtId="0" fontId="0" fillId="0" borderId="26" xfId="0" applyFill="1" applyBorder="1" applyProtection="1"/>
    <xf numFmtId="43" fontId="0" fillId="0" borderId="0" xfId="1" applyFont="1" applyFill="1" applyBorder="1" applyProtection="1"/>
    <xf numFmtId="43" fontId="0" fillId="0" borderId="0" xfId="1" applyFont="1" applyFill="1" applyProtection="1"/>
    <xf numFmtId="43" fontId="0" fillId="0" borderId="0" xfId="1" applyFont="1" applyProtection="1"/>
    <xf numFmtId="43" fontId="12" fillId="2" borderId="15" xfId="1" applyFont="1" applyFill="1" applyBorder="1" applyAlignment="1" applyProtection="1">
      <alignment vertical="center"/>
      <protection locked="0"/>
    </xf>
    <xf numFmtId="0" fontId="15" fillId="4" borderId="23" xfId="0" applyFont="1" applyFill="1" applyBorder="1" applyProtection="1"/>
    <xf numFmtId="0" fontId="0" fillId="4" borderId="24" xfId="0" applyFill="1" applyBorder="1" applyProtection="1"/>
    <xf numFmtId="43" fontId="2" fillId="4" borderId="30" xfId="1" applyFont="1" applyFill="1" applyBorder="1" applyProtection="1"/>
    <xf numFmtId="44" fontId="0" fillId="4" borderId="31" xfId="3" applyFont="1" applyFill="1" applyBorder="1" applyProtection="1"/>
    <xf numFmtId="43" fontId="15" fillId="4" borderId="32" xfId="1" applyFont="1" applyFill="1" applyBorder="1" applyProtection="1"/>
    <xf numFmtId="10" fontId="0" fillId="0" borderId="0" xfId="2" applyNumberFormat="1" applyFont="1" applyBorder="1" applyAlignment="1" applyProtection="1">
      <alignment horizontal="right"/>
    </xf>
    <xf numFmtId="43" fontId="0" fillId="0" borderId="19" xfId="1" applyFont="1" applyBorder="1" applyProtection="1"/>
    <xf numFmtId="43" fontId="1" fillId="0" borderId="20" xfId="1" applyFont="1" applyBorder="1" applyProtection="1"/>
    <xf numFmtId="0" fontId="0" fillId="0" borderId="23" xfId="0" applyBorder="1" applyAlignment="1" applyProtection="1">
      <alignment horizontal="left" indent="4"/>
    </xf>
    <xf numFmtId="0" fontId="0" fillId="0" borderId="23" xfId="0" applyFill="1" applyBorder="1" applyAlignment="1" applyProtection="1">
      <alignment horizontal="left" indent="4"/>
    </xf>
    <xf numFmtId="0" fontId="12" fillId="0" borderId="23" xfId="0" applyFont="1" applyBorder="1" applyAlignment="1" applyProtection="1">
      <alignment horizontal="left" indent="1"/>
    </xf>
    <xf numFmtId="0" fontId="12" fillId="0" borderId="23" xfId="0" applyFont="1" applyBorder="1" applyAlignment="1" applyProtection="1">
      <alignment horizontal="left" indent="4"/>
    </xf>
    <xf numFmtId="0" fontId="0" fillId="0" borderId="23" xfId="0" applyFont="1" applyBorder="1" applyAlignment="1" applyProtection="1">
      <alignment horizontal="left" indent="2"/>
    </xf>
    <xf numFmtId="0" fontId="0" fillId="0" borderId="0" xfId="0" applyFont="1" applyFill="1" applyBorder="1" applyProtection="1"/>
    <xf numFmtId="0" fontId="0" fillId="0" borderId="23" xfId="0" applyFont="1" applyBorder="1" applyAlignment="1" applyProtection="1">
      <alignment horizontal="left" indent="4"/>
    </xf>
    <xf numFmtId="43" fontId="0" fillId="0" borderId="20" xfId="1" applyFont="1" applyFill="1" applyBorder="1" applyProtection="1"/>
    <xf numFmtId="0" fontId="2" fillId="0" borderId="23" xfId="0" applyFont="1" applyBorder="1" applyAlignment="1" applyProtection="1">
      <alignment horizontal="left" wrapText="1" indent="1"/>
    </xf>
    <xf numFmtId="0" fontId="2" fillId="0" borderId="0" xfId="0" applyFont="1" applyBorder="1" applyAlignment="1" applyProtection="1">
      <alignment horizontal="left" wrapText="1" indent="1"/>
    </xf>
    <xf numFmtId="0" fontId="2" fillId="0" borderId="24" xfId="0" applyFont="1" applyBorder="1" applyAlignment="1" applyProtection="1">
      <alignment horizontal="left" wrapText="1" indent="1"/>
    </xf>
    <xf numFmtId="0" fontId="2" fillId="0" borderId="25" xfId="0" applyFont="1" applyBorder="1" applyAlignment="1" applyProtection="1">
      <alignment horizontal="left" wrapText="1" indent="1"/>
    </xf>
    <xf numFmtId="0" fontId="2" fillId="0" borderId="1" xfId="0" applyFont="1" applyBorder="1" applyAlignment="1" applyProtection="1">
      <alignment horizontal="left" wrapText="1" indent="1"/>
    </xf>
    <xf numFmtId="0" fontId="2" fillId="0" borderId="26" xfId="0" applyFont="1" applyBorder="1" applyAlignment="1" applyProtection="1">
      <alignment horizontal="left" wrapText="1" indent="1"/>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7" fillId="0" borderId="23" xfId="0" applyFont="1" applyBorder="1" applyAlignment="1" applyProtection="1">
      <alignment horizontal="center"/>
    </xf>
    <xf numFmtId="0" fontId="7" fillId="0" borderId="0" xfId="0" applyFont="1" applyBorder="1" applyAlignment="1" applyProtection="1">
      <alignment horizontal="center"/>
    </xf>
    <xf numFmtId="0" fontId="7" fillId="0" borderId="24" xfId="0" applyFont="1" applyBorder="1" applyAlignment="1" applyProtection="1">
      <alignment horizontal="center"/>
    </xf>
    <xf numFmtId="0" fontId="11" fillId="0" borderId="23" xfId="0" applyFont="1" applyBorder="1" applyAlignment="1" applyProtection="1">
      <alignment horizontal="center"/>
    </xf>
    <xf numFmtId="0" fontId="11" fillId="0" borderId="0" xfId="0" applyFont="1" applyBorder="1" applyAlignment="1" applyProtection="1">
      <alignment horizontal="center"/>
    </xf>
    <xf numFmtId="0" fontId="11" fillId="0" borderId="24" xfId="0" applyFont="1" applyBorder="1" applyAlignment="1" applyProtection="1">
      <alignment horizontal="center"/>
    </xf>
    <xf numFmtId="0" fontId="11" fillId="2" borderId="23"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24" xfId="0" applyFont="1" applyFill="1" applyBorder="1" applyAlignment="1" applyProtection="1">
      <alignment horizontal="center"/>
    </xf>
    <xf numFmtId="0" fontId="2" fillId="0" borderId="28" xfId="0" applyFont="1" applyBorder="1" applyAlignment="1" applyProtection="1">
      <alignment wrapText="1"/>
    </xf>
    <xf numFmtId="0" fontId="2" fillId="0" borderId="8" xfId="0" applyFont="1" applyBorder="1" applyAlignment="1" applyProtection="1">
      <alignment wrapText="1"/>
    </xf>
    <xf numFmtId="0" fontId="2" fillId="0" borderId="29" xfId="0" applyFont="1" applyBorder="1" applyAlignment="1" applyProtection="1">
      <alignment wrapText="1"/>
    </xf>
    <xf numFmtId="0" fontId="12" fillId="0" borderId="23" xfId="0" applyFont="1" applyBorder="1" applyAlignment="1" applyProtection="1">
      <alignment horizontal="left"/>
    </xf>
    <xf numFmtId="0" fontId="12" fillId="0" borderId="0" xfId="0" applyFont="1" applyBorder="1" applyAlignment="1" applyProtection="1">
      <alignment horizontal="left"/>
    </xf>
    <xf numFmtId="0" fontId="12" fillId="0" borderId="24" xfId="0" applyFont="1" applyBorder="1" applyAlignment="1" applyProtection="1">
      <alignment horizontal="left"/>
    </xf>
    <xf numFmtId="0" fontId="2" fillId="4" borderId="23" xfId="0" applyFont="1" applyFill="1" applyBorder="1" applyAlignment="1" applyProtection="1">
      <alignment horizontal="left"/>
    </xf>
    <xf numFmtId="0" fontId="2" fillId="4" borderId="0" xfId="0" applyFont="1" applyFill="1" applyBorder="1" applyAlignment="1" applyProtection="1">
      <alignment horizontal="left"/>
    </xf>
    <xf numFmtId="0" fontId="2" fillId="0" borderId="18" xfId="0" applyFont="1" applyBorder="1" applyAlignment="1" applyProtection="1">
      <alignment horizontal="left"/>
    </xf>
    <xf numFmtId="0" fontId="2" fillId="0" borderId="19" xfId="0" applyFont="1" applyBorder="1" applyAlignment="1" applyProtection="1">
      <alignment horizontal="left"/>
    </xf>
    <xf numFmtId="0" fontId="2" fillId="0" borderId="20" xfId="0" applyFont="1" applyBorder="1" applyAlignment="1" applyProtection="1">
      <alignment horizontal="left"/>
    </xf>
    <xf numFmtId="0" fontId="15" fillId="0" borderId="23" xfId="0" applyFont="1" applyBorder="1" applyAlignment="1" applyProtection="1">
      <alignment horizontal="left" wrapText="1"/>
    </xf>
    <xf numFmtId="0" fontId="15" fillId="0" borderId="0" xfId="0" applyFont="1" applyBorder="1" applyAlignment="1" applyProtection="1">
      <alignment horizontal="left" wrapText="1"/>
    </xf>
    <xf numFmtId="0" fontId="15" fillId="0" borderId="24" xfId="0" applyFont="1" applyBorder="1" applyAlignment="1" applyProtection="1">
      <alignment horizontal="left" wrapText="1"/>
    </xf>
    <xf numFmtId="0" fontId="2" fillId="0" borderId="23"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24"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4"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43" fontId="0" fillId="0" borderId="35" xfId="1" applyFont="1" applyFill="1" applyBorder="1" applyProtection="1"/>
    <xf numFmtId="43" fontId="0" fillId="0" borderId="15" xfId="1" applyFont="1" applyFill="1" applyBorder="1" applyProtection="1"/>
    <xf numFmtId="43" fontId="0" fillId="0" borderId="19" xfId="1" applyFont="1" applyFill="1" applyBorder="1" applyProtection="1"/>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9"/>
  <sheetViews>
    <sheetView showGridLines="0" tabSelected="1" topLeftCell="A76" zoomScaleNormal="100" workbookViewId="0">
      <selection activeCell="I95" sqref="A1:I95"/>
    </sheetView>
  </sheetViews>
  <sheetFormatPr defaultColWidth="0" defaultRowHeight="15" zeroHeight="1" x14ac:dyDescent="0.25"/>
  <cols>
    <col min="1" max="2" width="1.5703125" style="35" customWidth="1"/>
    <col min="3" max="3" width="75.5703125" style="43" bestFit="1" customWidth="1"/>
    <col min="4" max="4" width="18.85546875" style="129" bestFit="1" customWidth="1"/>
    <col min="5" max="5" width="9.140625" style="43" customWidth="1"/>
    <col min="6" max="6" width="10" style="43" customWidth="1"/>
    <col min="7" max="7" width="19.5703125" style="43" bestFit="1" customWidth="1"/>
    <col min="8" max="9" width="1.5703125" style="35" customWidth="1"/>
    <col min="10" max="11" width="0" style="43" hidden="1" customWidth="1"/>
    <col min="12" max="16384" width="9.140625" style="43" hidden="1"/>
  </cols>
  <sheetData>
    <row r="1" spans="1:9" s="35" customFormat="1" ht="9.75" customHeight="1" x14ac:dyDescent="0.25">
      <c r="D1" s="36"/>
    </row>
    <row r="2" spans="1:9" s="35" customFormat="1" ht="5.25" customHeight="1" x14ac:dyDescent="0.25">
      <c r="B2" s="37"/>
      <c r="C2" s="38"/>
      <c r="D2" s="39"/>
      <c r="E2" s="38"/>
      <c r="F2" s="38"/>
      <c r="G2" s="38"/>
      <c r="H2" s="40"/>
    </row>
    <row r="3" spans="1:9" ht="21" x14ac:dyDescent="0.35">
      <c r="B3" s="41"/>
      <c r="C3" s="153" t="s">
        <v>44</v>
      </c>
      <c r="D3" s="154"/>
      <c r="E3" s="154"/>
      <c r="F3" s="154"/>
      <c r="G3" s="155"/>
      <c r="H3" s="42"/>
    </row>
    <row r="4" spans="1:9" ht="15.75" x14ac:dyDescent="0.25">
      <c r="B4" s="41"/>
      <c r="C4" s="156" t="s">
        <v>37</v>
      </c>
      <c r="D4" s="157"/>
      <c r="E4" s="157"/>
      <c r="F4" s="157"/>
      <c r="G4" s="158"/>
      <c r="H4" s="42"/>
    </row>
    <row r="5" spans="1:9" ht="15.75" x14ac:dyDescent="0.25">
      <c r="B5" s="41"/>
      <c r="C5" s="159" t="s">
        <v>45</v>
      </c>
      <c r="D5" s="160"/>
      <c r="E5" s="160"/>
      <c r="F5" s="160"/>
      <c r="G5" s="161"/>
      <c r="H5" s="42"/>
    </row>
    <row r="6" spans="1:9" ht="15.75" x14ac:dyDescent="0.25">
      <c r="B6" s="41"/>
      <c r="C6" s="162" t="s">
        <v>43</v>
      </c>
      <c r="D6" s="163"/>
      <c r="E6" s="163"/>
      <c r="F6" s="163"/>
      <c r="G6" s="164"/>
      <c r="H6" s="42"/>
    </row>
    <row r="7" spans="1:9" s="51" customFormat="1" ht="5.25" customHeight="1" x14ac:dyDescent="0.25">
      <c r="A7" s="44"/>
      <c r="B7" s="45"/>
      <c r="C7" s="46"/>
      <c r="D7" s="47"/>
      <c r="E7" s="48"/>
      <c r="F7" s="48"/>
      <c r="G7" s="49"/>
      <c r="H7" s="50"/>
      <c r="I7" s="44"/>
    </row>
    <row r="8" spans="1:9" ht="18.75" x14ac:dyDescent="0.3">
      <c r="B8" s="41"/>
      <c r="C8" s="52" t="s">
        <v>38</v>
      </c>
      <c r="D8" s="53"/>
      <c r="E8" s="54"/>
      <c r="F8" s="54"/>
      <c r="G8" s="55"/>
      <c r="H8" s="42"/>
    </row>
    <row r="9" spans="1:9" ht="18.75" x14ac:dyDescent="0.3">
      <c r="B9" s="41"/>
      <c r="C9" s="56" t="s">
        <v>0</v>
      </c>
      <c r="D9" s="57"/>
      <c r="E9" s="58"/>
      <c r="F9" s="58"/>
      <c r="G9" s="59"/>
      <c r="H9" s="42"/>
    </row>
    <row r="10" spans="1:9" ht="18" thickBot="1" x14ac:dyDescent="0.45">
      <c r="B10" s="41"/>
      <c r="C10" s="60" t="s">
        <v>73</v>
      </c>
      <c r="D10" s="61"/>
      <c r="E10" s="62"/>
      <c r="F10" s="62"/>
      <c r="G10" s="63"/>
      <c r="H10" s="42"/>
    </row>
    <row r="11" spans="1:9" ht="15.75" thickBot="1" x14ac:dyDescent="0.3">
      <c r="B11" s="41"/>
      <c r="C11" s="64" t="s">
        <v>3</v>
      </c>
      <c r="D11" s="30"/>
      <c r="E11" s="62"/>
      <c r="F11" s="62"/>
      <c r="G11" s="63"/>
      <c r="H11" s="42"/>
    </row>
    <row r="12" spans="1:9" ht="15.75" thickBot="1" x14ac:dyDescent="0.3">
      <c r="B12" s="41"/>
      <c r="C12" s="64" t="s">
        <v>63</v>
      </c>
      <c r="D12" s="30"/>
      <c r="E12" s="62"/>
      <c r="F12" s="62"/>
      <c r="G12" s="63"/>
      <c r="H12" s="42"/>
    </row>
    <row r="13" spans="1:9" ht="15.75" thickBot="1" x14ac:dyDescent="0.3">
      <c r="B13" s="41"/>
      <c r="C13" s="65" t="s">
        <v>2</v>
      </c>
      <c r="D13" s="30"/>
      <c r="E13" s="66" t="s">
        <v>33</v>
      </c>
      <c r="F13" s="62"/>
      <c r="G13" s="63"/>
      <c r="H13" s="42"/>
    </row>
    <row r="14" spans="1:9" ht="15.75" thickBot="1" x14ac:dyDescent="0.3">
      <c r="B14" s="41"/>
      <c r="C14" s="65" t="s">
        <v>14</v>
      </c>
      <c r="D14" s="30"/>
      <c r="E14" s="66" t="s">
        <v>33</v>
      </c>
      <c r="F14" s="62"/>
      <c r="G14" s="63"/>
      <c r="H14" s="42"/>
    </row>
    <row r="15" spans="1:9" ht="15.75" thickBot="1" x14ac:dyDescent="0.3">
      <c r="B15" s="41"/>
      <c r="C15" s="65" t="s">
        <v>15</v>
      </c>
      <c r="D15" s="30"/>
      <c r="E15" s="66" t="s">
        <v>33</v>
      </c>
      <c r="F15" s="62"/>
      <c r="G15" s="63"/>
      <c r="H15" s="42"/>
    </row>
    <row r="16" spans="1:9" ht="15.75" thickBot="1" x14ac:dyDescent="0.3">
      <c r="B16" s="41"/>
      <c r="C16" s="65" t="s">
        <v>4</v>
      </c>
      <c r="D16" s="30"/>
      <c r="E16" s="66"/>
      <c r="F16" s="62"/>
      <c r="G16" s="63"/>
      <c r="H16" s="42"/>
    </row>
    <row r="17" spans="2:8" ht="15.75" thickBot="1" x14ac:dyDescent="0.3">
      <c r="B17" s="41"/>
      <c r="C17" s="65" t="s">
        <v>5</v>
      </c>
      <c r="D17" s="30"/>
      <c r="E17" s="66"/>
      <c r="F17" s="62"/>
      <c r="G17" s="63"/>
      <c r="H17" s="42"/>
    </row>
    <row r="18" spans="2:8" ht="15.75" thickBot="1" x14ac:dyDescent="0.3">
      <c r="B18" s="41"/>
      <c r="C18" s="65" t="s">
        <v>6</v>
      </c>
      <c r="D18" s="30"/>
      <c r="E18" s="66"/>
      <c r="F18" s="62"/>
      <c r="G18" s="63"/>
      <c r="H18" s="42"/>
    </row>
    <row r="19" spans="2:8" ht="15.75" thickBot="1" x14ac:dyDescent="0.3">
      <c r="B19" s="41"/>
      <c r="C19" s="65" t="s">
        <v>7</v>
      </c>
      <c r="D19" s="30"/>
      <c r="E19" s="66"/>
      <c r="F19" s="62"/>
      <c r="G19" s="63"/>
      <c r="H19" s="42"/>
    </row>
    <row r="20" spans="2:8" ht="15.75" thickBot="1" x14ac:dyDescent="0.3">
      <c r="B20" s="41"/>
      <c r="C20" s="65" t="s">
        <v>59</v>
      </c>
      <c r="D20" s="30"/>
      <c r="E20" s="66"/>
      <c r="F20" s="62"/>
      <c r="G20" s="63"/>
      <c r="H20" s="42"/>
    </row>
    <row r="21" spans="2:8" ht="15.75" thickBot="1" x14ac:dyDescent="0.3">
      <c r="B21" s="41"/>
      <c r="C21" s="65" t="s">
        <v>9</v>
      </c>
      <c r="D21" s="30"/>
      <c r="E21" s="66"/>
      <c r="F21" s="62"/>
      <c r="G21" s="63"/>
      <c r="H21" s="42"/>
    </row>
    <row r="22" spans="2:8" x14ac:dyDescent="0.25">
      <c r="B22" s="41"/>
      <c r="C22" s="65" t="s">
        <v>30</v>
      </c>
      <c r="D22" s="31"/>
      <c r="E22" s="66" t="s">
        <v>33</v>
      </c>
      <c r="F22" s="62"/>
      <c r="G22" s="63"/>
      <c r="H22" s="42"/>
    </row>
    <row r="23" spans="2:8" x14ac:dyDescent="0.25">
      <c r="B23" s="41"/>
      <c r="C23" s="67" t="s">
        <v>10</v>
      </c>
      <c r="D23" s="68">
        <f>D10+D11-D14-D13-D15+D17+D16+D18+D19+D20+D21-D22+D12</f>
        <v>0</v>
      </c>
      <c r="E23" s="62"/>
      <c r="F23" s="62"/>
      <c r="G23" s="63"/>
      <c r="H23" s="42"/>
    </row>
    <row r="24" spans="2:8" ht="5.25" customHeight="1" x14ac:dyDescent="0.25">
      <c r="B24" s="41"/>
      <c r="C24" s="69"/>
      <c r="D24" s="70"/>
      <c r="E24" s="62"/>
      <c r="F24" s="62"/>
      <c r="G24" s="63"/>
      <c r="H24" s="42"/>
    </row>
    <row r="25" spans="2:8" x14ac:dyDescent="0.25">
      <c r="B25" s="41"/>
      <c r="C25" s="71" t="s">
        <v>11</v>
      </c>
      <c r="D25" s="70">
        <v>12</v>
      </c>
      <c r="E25" s="62"/>
      <c r="F25" s="62"/>
      <c r="G25" s="63"/>
      <c r="H25" s="42"/>
    </row>
    <row r="26" spans="2:8" x14ac:dyDescent="0.25">
      <c r="B26" s="41"/>
      <c r="C26" s="67" t="s">
        <v>13</v>
      </c>
      <c r="D26" s="68">
        <f>D23/D25</f>
        <v>0</v>
      </c>
      <c r="E26" s="62"/>
      <c r="F26" s="62"/>
      <c r="G26" s="63"/>
      <c r="H26" s="42"/>
    </row>
    <row r="27" spans="2:8" ht="5.25" customHeight="1" x14ac:dyDescent="0.25">
      <c r="B27" s="41"/>
      <c r="C27" s="69"/>
      <c r="D27" s="70"/>
      <c r="E27" s="62"/>
      <c r="F27" s="62"/>
      <c r="G27" s="63"/>
      <c r="H27" s="42"/>
    </row>
    <row r="28" spans="2:8" ht="15.75" thickBot="1" x14ac:dyDescent="0.3">
      <c r="B28" s="41"/>
      <c r="C28" s="71" t="s">
        <v>12</v>
      </c>
      <c r="D28" s="70">
        <v>2.5</v>
      </c>
      <c r="E28" s="62"/>
      <c r="F28" s="62"/>
      <c r="G28" s="63"/>
      <c r="H28" s="42"/>
    </row>
    <row r="29" spans="2:8" ht="15.75" thickBot="1" x14ac:dyDescent="0.3">
      <c r="B29" s="41"/>
      <c r="C29" s="131" t="s">
        <v>64</v>
      </c>
      <c r="D29" s="133">
        <f>MIN(D26*D28,10000000)</f>
        <v>0</v>
      </c>
      <c r="E29" s="108"/>
      <c r="F29" s="108"/>
      <c r="G29" s="132"/>
      <c r="H29" s="42"/>
    </row>
    <row r="30" spans="2:8" ht="5.25" customHeight="1" thickTop="1" x14ac:dyDescent="0.25">
      <c r="B30" s="41"/>
      <c r="C30" s="46"/>
      <c r="D30" s="74"/>
      <c r="E30" s="75"/>
      <c r="F30" s="75"/>
      <c r="G30" s="76"/>
      <c r="H30" s="42"/>
    </row>
    <row r="31" spans="2:8" ht="18.75" x14ac:dyDescent="0.3">
      <c r="B31" s="41"/>
      <c r="C31" s="52" t="s">
        <v>39</v>
      </c>
      <c r="D31" s="53"/>
      <c r="E31" s="54"/>
      <c r="F31" s="54"/>
      <c r="G31" s="55"/>
      <c r="H31" s="42"/>
    </row>
    <row r="32" spans="2:8" ht="18.75" x14ac:dyDescent="0.3">
      <c r="B32" s="41"/>
      <c r="C32" s="77" t="s">
        <v>29</v>
      </c>
      <c r="D32" s="78"/>
      <c r="E32" s="79"/>
      <c r="F32" s="79"/>
      <c r="G32" s="80"/>
      <c r="H32" s="42"/>
    </row>
    <row r="33" spans="2:11" x14ac:dyDescent="0.25">
      <c r="B33" s="41"/>
      <c r="C33" s="168" t="s">
        <v>16</v>
      </c>
      <c r="D33" s="169"/>
      <c r="E33" s="169"/>
      <c r="F33" s="169"/>
      <c r="G33" s="170"/>
      <c r="H33" s="42"/>
    </row>
    <row r="34" spans="2:11" x14ac:dyDescent="0.25">
      <c r="B34" s="41"/>
      <c r="C34" s="60" t="s">
        <v>73</v>
      </c>
      <c r="D34" s="81" t="s">
        <v>66</v>
      </c>
      <c r="E34" s="62"/>
      <c r="F34" s="62"/>
      <c r="G34" s="82" t="s">
        <v>35</v>
      </c>
      <c r="H34" s="42"/>
    </row>
    <row r="35" spans="2:11" ht="15.75" thickBot="1" x14ac:dyDescent="0.3">
      <c r="B35" s="41"/>
      <c r="C35" s="139" t="s">
        <v>3</v>
      </c>
      <c r="D35" s="29"/>
      <c r="E35" s="83"/>
      <c r="F35" s="83"/>
      <c r="G35" s="84">
        <f>SUM(D35/52)*8</f>
        <v>0</v>
      </c>
      <c r="H35" s="42"/>
    </row>
    <row r="36" spans="2:11" ht="15.75" thickBot="1" x14ac:dyDescent="0.3">
      <c r="B36" s="41"/>
      <c r="C36" s="140" t="s">
        <v>65</v>
      </c>
      <c r="D36" s="29"/>
      <c r="E36" s="83"/>
      <c r="F36" s="83"/>
      <c r="G36" s="84">
        <f t="shared" ref="G36:G55" si="0">SUM(D36/52)*8</f>
        <v>0</v>
      </c>
      <c r="H36" s="42"/>
    </row>
    <row r="37" spans="2:11" x14ac:dyDescent="0.3">
      <c r="B37" s="41"/>
      <c r="C37" s="139" t="s">
        <v>2</v>
      </c>
      <c r="D37" s="30"/>
      <c r="E37" s="85" t="s">
        <v>33</v>
      </c>
      <c r="F37" s="83"/>
      <c r="G37" s="84">
        <f t="shared" si="0"/>
        <v>0</v>
      </c>
      <c r="H37" s="42"/>
    </row>
    <row r="38" spans="2:11" ht="15.75" thickBot="1" x14ac:dyDescent="0.3">
      <c r="B38" s="41"/>
      <c r="C38" s="139" t="s">
        <v>14</v>
      </c>
      <c r="D38" s="30"/>
      <c r="E38" s="85" t="s">
        <v>33</v>
      </c>
      <c r="F38" s="83"/>
      <c r="G38" s="84">
        <f t="shared" si="0"/>
        <v>0</v>
      </c>
      <c r="H38" s="42"/>
    </row>
    <row r="39" spans="2:11" ht="15.75" thickBot="1" x14ac:dyDescent="0.3">
      <c r="B39" s="41"/>
      <c r="C39" s="139" t="s">
        <v>15</v>
      </c>
      <c r="D39" s="30"/>
      <c r="E39" s="85" t="s">
        <v>33</v>
      </c>
      <c r="F39" s="83"/>
      <c r="G39" s="84">
        <f t="shared" si="0"/>
        <v>0</v>
      </c>
      <c r="H39" s="42"/>
    </row>
    <row r="40" spans="2:11" ht="15.75" thickBot="1" x14ac:dyDescent="0.3">
      <c r="B40" s="41"/>
      <c r="C40" s="139" t="s">
        <v>4</v>
      </c>
      <c r="D40" s="30"/>
      <c r="E40" s="85"/>
      <c r="F40" s="83"/>
      <c r="G40" s="84">
        <f t="shared" si="0"/>
        <v>0</v>
      </c>
      <c r="H40" s="42"/>
    </row>
    <row r="41" spans="2:11" ht="15.75" thickBot="1" x14ac:dyDescent="0.3">
      <c r="B41" s="41"/>
      <c r="C41" s="139" t="s">
        <v>5</v>
      </c>
      <c r="D41" s="30"/>
      <c r="E41" s="85"/>
      <c r="F41" s="83"/>
      <c r="G41" s="84">
        <f>SUM(D41/52)*8</f>
        <v>0</v>
      </c>
      <c r="H41" s="42"/>
    </row>
    <row r="42" spans="2:11" ht="15.75" thickBot="1" x14ac:dyDescent="0.3">
      <c r="B42" s="41"/>
      <c r="C42" s="139" t="s">
        <v>6</v>
      </c>
      <c r="D42" s="30"/>
      <c r="E42" s="85"/>
      <c r="F42" s="83"/>
      <c r="G42" s="84">
        <f t="shared" si="0"/>
        <v>0</v>
      </c>
      <c r="H42" s="42"/>
    </row>
    <row r="43" spans="2:11" ht="15.75" thickBot="1" x14ac:dyDescent="0.3">
      <c r="B43" s="41"/>
      <c r="C43" s="139" t="s">
        <v>7</v>
      </c>
      <c r="D43" s="30"/>
      <c r="E43" s="85"/>
      <c r="F43" s="83"/>
      <c r="G43" s="84">
        <f t="shared" si="0"/>
        <v>0</v>
      </c>
      <c r="H43" s="42"/>
    </row>
    <row r="44" spans="2:11" ht="15.75" thickBot="1" x14ac:dyDescent="0.3">
      <c r="B44" s="41"/>
      <c r="C44" s="139" t="s">
        <v>59</v>
      </c>
      <c r="D44" s="30"/>
      <c r="E44" s="85"/>
      <c r="F44" s="83"/>
      <c r="G44" s="84">
        <f t="shared" si="0"/>
        <v>0</v>
      </c>
      <c r="H44" s="42"/>
    </row>
    <row r="45" spans="2:11" ht="15.75" thickBot="1" x14ac:dyDescent="0.3">
      <c r="B45" s="41"/>
      <c r="C45" s="139" t="s">
        <v>60</v>
      </c>
      <c r="D45" s="30"/>
      <c r="E45" s="85"/>
      <c r="F45" s="83"/>
      <c r="G45" s="84">
        <f t="shared" si="0"/>
        <v>0</v>
      </c>
      <c r="H45" s="42"/>
    </row>
    <row r="46" spans="2:11" x14ac:dyDescent="0.25">
      <c r="B46" s="41"/>
      <c r="C46" s="139" t="s">
        <v>31</v>
      </c>
      <c r="D46" s="33"/>
      <c r="E46" s="85" t="s">
        <v>33</v>
      </c>
      <c r="F46" s="83"/>
      <c r="G46" s="84">
        <f t="shared" si="0"/>
        <v>0</v>
      </c>
      <c r="H46" s="42"/>
    </row>
    <row r="47" spans="2:11" ht="15.75" thickBot="1" x14ac:dyDescent="0.3">
      <c r="B47" s="41"/>
      <c r="C47" s="143" t="s">
        <v>76</v>
      </c>
      <c r="D47" s="210">
        <f>-D46-SUM(D37:D39)+SUM(D35:D36)+SUM(D40:D45)</f>
        <v>0</v>
      </c>
      <c r="E47" s="85"/>
      <c r="F47" s="144"/>
      <c r="G47" s="146">
        <f>SUM(D47/52)*8</f>
        <v>0</v>
      </c>
      <c r="H47" s="42"/>
      <c r="K47" s="43" t="s">
        <v>80</v>
      </c>
    </row>
    <row r="48" spans="2:11" ht="15.75" thickBot="1" x14ac:dyDescent="0.3">
      <c r="B48" s="41"/>
      <c r="C48" s="65"/>
      <c r="D48" s="211"/>
      <c r="E48" s="85"/>
      <c r="F48" s="83"/>
      <c r="G48" s="84"/>
      <c r="H48" s="42"/>
    </row>
    <row r="49" spans="1:9" ht="15.75" thickBot="1" x14ac:dyDescent="0.3">
      <c r="B49" s="41"/>
      <c r="C49" s="139" t="s">
        <v>17</v>
      </c>
      <c r="D49" s="30"/>
      <c r="E49" s="83"/>
      <c r="F49" s="83"/>
      <c r="G49" s="84">
        <f t="shared" si="0"/>
        <v>0</v>
      </c>
      <c r="H49" s="42"/>
    </row>
    <row r="50" spans="1:9" ht="15.75" thickBot="1" x14ac:dyDescent="0.3">
      <c r="B50" s="41"/>
      <c r="C50" s="139" t="s">
        <v>18</v>
      </c>
      <c r="D50" s="30"/>
      <c r="E50" s="83"/>
      <c r="F50" s="83"/>
      <c r="G50" s="84">
        <f t="shared" si="0"/>
        <v>0</v>
      </c>
      <c r="H50" s="42"/>
    </row>
    <row r="51" spans="1:9" s="91" customFormat="1" ht="15.75" thickBot="1" x14ac:dyDescent="0.3">
      <c r="A51" s="86"/>
      <c r="B51" s="87"/>
      <c r="C51" s="139" t="s">
        <v>62</v>
      </c>
      <c r="D51" s="34"/>
      <c r="E51" s="88"/>
      <c r="F51" s="88"/>
      <c r="G51" s="89">
        <f t="shared" si="0"/>
        <v>0</v>
      </c>
      <c r="H51" s="90"/>
      <c r="I51" s="86"/>
    </row>
    <row r="52" spans="1:9" x14ac:dyDescent="0.25">
      <c r="B52" s="41"/>
      <c r="C52" s="139" t="s">
        <v>19</v>
      </c>
      <c r="D52" s="33"/>
      <c r="E52" s="83"/>
      <c r="F52" s="83"/>
      <c r="G52" s="92">
        <f t="shared" si="0"/>
        <v>0</v>
      </c>
      <c r="H52" s="42"/>
    </row>
    <row r="53" spans="1:9" x14ac:dyDescent="0.25">
      <c r="B53" s="41"/>
      <c r="C53" s="143" t="s">
        <v>77</v>
      </c>
      <c r="D53" s="212">
        <f>SUM(D49:D52)</f>
        <v>0</v>
      </c>
      <c r="E53" s="144"/>
      <c r="F53" s="144"/>
      <c r="G53" s="84">
        <f>SUM(D53/52)*8</f>
        <v>0</v>
      </c>
      <c r="H53" s="42"/>
    </row>
    <row r="54" spans="1:9" x14ac:dyDescent="0.25">
      <c r="B54" s="41"/>
      <c r="C54" s="145" t="s">
        <v>78</v>
      </c>
      <c r="D54" s="127">
        <f>(D47/0.75)-D47</f>
        <v>0</v>
      </c>
      <c r="E54" s="144"/>
      <c r="F54" s="144"/>
      <c r="G54" s="84">
        <f>SUM(D54/52)*8</f>
        <v>0</v>
      </c>
      <c r="H54" s="42"/>
    </row>
    <row r="55" spans="1:9" s="99" customFormat="1" x14ac:dyDescent="0.25">
      <c r="A55" s="93"/>
      <c r="B55" s="94"/>
      <c r="C55" s="141" t="s">
        <v>67</v>
      </c>
      <c r="D55" s="96">
        <f>D47+MIN(D53:D54)</f>
        <v>0</v>
      </c>
      <c r="E55" s="97"/>
      <c r="F55" s="97"/>
      <c r="G55" s="138">
        <f t="shared" si="0"/>
        <v>0</v>
      </c>
      <c r="H55" s="98"/>
      <c r="I55" s="93"/>
    </row>
    <row r="56" spans="1:9" s="99" customFormat="1" x14ac:dyDescent="0.25">
      <c r="A56" s="93"/>
      <c r="B56" s="94"/>
      <c r="C56" s="142" t="s">
        <v>68</v>
      </c>
      <c r="D56" s="101"/>
      <c r="E56" s="102"/>
      <c r="F56" s="102"/>
      <c r="G56" s="104">
        <f>IF(D74="Enter Above",0,(G55*D74)+D75)</f>
        <v>0</v>
      </c>
      <c r="H56" s="98"/>
      <c r="I56" s="93"/>
    </row>
    <row r="57" spans="1:9" s="99" customFormat="1" x14ac:dyDescent="0.25">
      <c r="A57" s="93"/>
      <c r="B57" s="94"/>
      <c r="C57" s="72" t="s">
        <v>20</v>
      </c>
      <c r="D57" s="101"/>
      <c r="E57" s="102"/>
      <c r="F57" s="102"/>
      <c r="G57" s="103">
        <f>G55-G56</f>
        <v>0</v>
      </c>
      <c r="H57" s="98"/>
      <c r="I57" s="93"/>
    </row>
    <row r="58" spans="1:9" ht="5.25" customHeight="1" x14ac:dyDescent="0.25">
      <c r="B58" s="41"/>
      <c r="C58" s="69"/>
      <c r="D58" s="70"/>
      <c r="E58" s="62"/>
      <c r="F58" s="62"/>
      <c r="G58" s="104"/>
      <c r="H58" s="42"/>
    </row>
    <row r="59" spans="1:9" x14ac:dyDescent="0.25">
      <c r="B59" s="41"/>
      <c r="C59" s="67" t="s">
        <v>0</v>
      </c>
      <c r="D59" s="70"/>
      <c r="E59" s="62"/>
      <c r="F59" s="62"/>
      <c r="G59" s="105">
        <f>D29</f>
        <v>0</v>
      </c>
      <c r="H59" s="42"/>
    </row>
    <row r="60" spans="1:9" ht="5.25" customHeight="1" thickBot="1" x14ac:dyDescent="0.3">
      <c r="B60" s="41"/>
      <c r="C60" s="69"/>
      <c r="D60" s="70"/>
      <c r="E60" s="62"/>
      <c r="F60" s="62"/>
      <c r="G60" s="104"/>
      <c r="H60" s="42"/>
    </row>
    <row r="61" spans="1:9" ht="15.75" thickBot="1" x14ac:dyDescent="0.3">
      <c r="B61" s="41"/>
      <c r="C61" s="171" t="s">
        <v>53</v>
      </c>
      <c r="D61" s="172"/>
      <c r="E61" s="172"/>
      <c r="F61" s="172"/>
      <c r="G61" s="135">
        <f>IF(G57&lt;G59,G57,G59)</f>
        <v>0</v>
      </c>
      <c r="H61" s="42"/>
    </row>
    <row r="62" spans="1:9" ht="5.25" customHeight="1" thickBot="1" x14ac:dyDescent="0.3">
      <c r="B62" s="41"/>
      <c r="C62" s="69"/>
      <c r="D62" s="70"/>
      <c r="E62" s="62"/>
      <c r="F62" s="62"/>
      <c r="G62" s="84"/>
      <c r="H62" s="42"/>
    </row>
    <row r="63" spans="1:9" ht="15.75" thickBot="1" x14ac:dyDescent="0.3">
      <c r="B63" s="41"/>
      <c r="C63" s="106" t="s">
        <v>54</v>
      </c>
      <c r="D63" s="107"/>
      <c r="E63" s="108"/>
      <c r="F63" s="108"/>
      <c r="G63" s="134">
        <f>+G59-G61</f>
        <v>0</v>
      </c>
      <c r="H63" s="42"/>
    </row>
    <row r="64" spans="1:9" ht="5.25" customHeight="1" thickTop="1" x14ac:dyDescent="0.25">
      <c r="B64" s="41"/>
      <c r="C64" s="46"/>
      <c r="D64" s="47"/>
      <c r="E64" s="75"/>
      <c r="F64" s="75"/>
      <c r="G64" s="109"/>
      <c r="H64" s="42"/>
    </row>
    <row r="65" spans="1:9" s="111" customFormat="1" ht="18.75" x14ac:dyDescent="0.3">
      <c r="A65" s="35"/>
      <c r="B65" s="41"/>
      <c r="C65" s="52" t="s">
        <v>40</v>
      </c>
      <c r="D65" s="53"/>
      <c r="E65" s="54"/>
      <c r="F65" s="54"/>
      <c r="G65" s="110"/>
      <c r="H65" s="42"/>
      <c r="I65" s="35"/>
    </row>
    <row r="66" spans="1:9" s="111" customFormat="1" ht="18.75" x14ac:dyDescent="0.3">
      <c r="A66" s="35"/>
      <c r="B66" s="41"/>
      <c r="C66" s="77" t="s">
        <v>41</v>
      </c>
      <c r="D66" s="78"/>
      <c r="E66" s="79"/>
      <c r="F66" s="79"/>
      <c r="G66" s="112"/>
      <c r="H66" s="42"/>
      <c r="I66" s="35"/>
    </row>
    <row r="67" spans="1:9" ht="15.75" thickBot="1" x14ac:dyDescent="0.3">
      <c r="B67" s="41"/>
      <c r="C67" s="95" t="s">
        <v>69</v>
      </c>
      <c r="D67" s="32"/>
      <c r="E67" s="62"/>
      <c r="F67" s="62"/>
      <c r="G67" s="84"/>
      <c r="H67" s="42"/>
    </row>
    <row r="68" spans="1:9" x14ac:dyDescent="0.25">
      <c r="B68" s="41"/>
      <c r="C68" s="95" t="s">
        <v>58</v>
      </c>
      <c r="D68" s="33"/>
      <c r="E68" s="62"/>
      <c r="F68" s="62"/>
      <c r="G68" s="84"/>
      <c r="H68" s="42"/>
    </row>
    <row r="69" spans="1:9" ht="5.25" customHeight="1" x14ac:dyDescent="0.25">
      <c r="B69" s="41"/>
      <c r="C69" s="95"/>
      <c r="D69" s="70"/>
      <c r="E69" s="62"/>
      <c r="F69" s="62"/>
      <c r="G69" s="84"/>
      <c r="H69" s="42"/>
    </row>
    <row r="70" spans="1:9" s="51" customFormat="1" ht="15.75" thickBot="1" x14ac:dyDescent="0.3">
      <c r="A70" s="44"/>
      <c r="B70" s="45"/>
      <c r="C70" s="100" t="s">
        <v>70</v>
      </c>
      <c r="D70" s="32"/>
      <c r="E70" s="97"/>
      <c r="F70" s="97"/>
      <c r="G70" s="84"/>
      <c r="H70" s="50"/>
      <c r="I70" s="44"/>
    </row>
    <row r="71" spans="1:9" x14ac:dyDescent="0.25">
      <c r="B71" s="41"/>
      <c r="C71" s="100" t="s">
        <v>71</v>
      </c>
      <c r="D71" s="33"/>
      <c r="E71" s="62"/>
      <c r="F71" s="113"/>
      <c r="G71" s="84"/>
      <c r="H71" s="42"/>
    </row>
    <row r="72" spans="1:9" x14ac:dyDescent="0.25">
      <c r="B72" s="41"/>
      <c r="C72" s="95" t="s">
        <v>26</v>
      </c>
      <c r="D72" s="137">
        <f>IF(D70&lt;D71,D70,D71)</f>
        <v>0</v>
      </c>
      <c r="E72" s="62"/>
      <c r="F72" s="113"/>
      <c r="G72" s="84"/>
      <c r="H72" s="42"/>
    </row>
    <row r="73" spans="1:9" ht="5.25" customHeight="1" x14ac:dyDescent="0.25">
      <c r="B73" s="41"/>
      <c r="C73" s="95"/>
      <c r="D73" s="70"/>
      <c r="E73" s="62"/>
      <c r="F73" s="62"/>
      <c r="G73" s="84"/>
      <c r="H73" s="42"/>
    </row>
    <row r="74" spans="1:9" ht="15.75" thickBot="1" x14ac:dyDescent="0.3">
      <c r="B74" s="41"/>
      <c r="C74" s="95" t="s">
        <v>61</v>
      </c>
      <c r="D74" s="136" t="str">
        <f>IF(D68&gt;D72,0,IF(D72=0,"Enter Above",IF(D67&gt;D72,0,1-(D67/D72))))</f>
        <v>Enter Above</v>
      </c>
      <c r="E74" s="114"/>
      <c r="F74" s="62"/>
      <c r="G74" s="115"/>
      <c r="H74" s="42"/>
    </row>
    <row r="75" spans="1:9" s="91" customFormat="1" ht="30.75" thickBot="1" x14ac:dyDescent="0.3">
      <c r="A75" s="86"/>
      <c r="B75" s="87"/>
      <c r="C75" s="116" t="s">
        <v>75</v>
      </c>
      <c r="D75" s="130"/>
      <c r="E75" s="117" t="s">
        <v>33</v>
      </c>
      <c r="F75" s="118"/>
      <c r="G75" s="119"/>
      <c r="H75" s="90"/>
      <c r="I75" s="86"/>
    </row>
    <row r="76" spans="1:9" ht="5.25" customHeight="1" x14ac:dyDescent="0.25">
      <c r="B76" s="41"/>
      <c r="C76" s="95"/>
      <c r="D76" s="70"/>
      <c r="E76" s="62"/>
      <c r="F76" s="62"/>
      <c r="G76" s="84"/>
      <c r="H76" s="42"/>
    </row>
    <row r="77" spans="1:9" ht="15.75" thickBot="1" x14ac:dyDescent="0.3">
      <c r="B77" s="41"/>
      <c r="C77" s="72" t="s">
        <v>72</v>
      </c>
      <c r="D77" s="73">
        <f>IF(D74="Enter Above",0,G61)</f>
        <v>0</v>
      </c>
      <c r="E77" s="62"/>
      <c r="F77" s="62"/>
      <c r="G77" s="120"/>
      <c r="H77" s="42"/>
    </row>
    <row r="78" spans="1:9" ht="5.25" customHeight="1" thickTop="1" x14ac:dyDescent="0.25">
      <c r="B78" s="41"/>
      <c r="C78" s="69"/>
      <c r="D78" s="70"/>
      <c r="E78" s="62"/>
      <c r="F78" s="62"/>
      <c r="G78" s="121"/>
      <c r="H78" s="42"/>
    </row>
    <row r="79" spans="1:9" x14ac:dyDescent="0.25">
      <c r="B79" s="41"/>
      <c r="C79" s="173" t="s">
        <v>28</v>
      </c>
      <c r="D79" s="174"/>
      <c r="E79" s="174"/>
      <c r="F79" s="174"/>
      <c r="G79" s="175"/>
      <c r="H79" s="42"/>
    </row>
    <row r="80" spans="1:9" x14ac:dyDescent="0.25">
      <c r="B80" s="41"/>
      <c r="C80" s="176" t="s">
        <v>74</v>
      </c>
      <c r="D80" s="177"/>
      <c r="E80" s="177"/>
      <c r="F80" s="177"/>
      <c r="G80" s="178"/>
      <c r="H80" s="42"/>
    </row>
    <row r="81" spans="2:8" x14ac:dyDescent="0.25">
      <c r="B81" s="41"/>
      <c r="C81" s="176"/>
      <c r="D81" s="177"/>
      <c r="E81" s="177"/>
      <c r="F81" s="177"/>
      <c r="G81" s="178"/>
      <c r="H81" s="42"/>
    </row>
    <row r="82" spans="2:8" x14ac:dyDescent="0.25">
      <c r="B82" s="41"/>
      <c r="C82" s="179" t="s">
        <v>79</v>
      </c>
      <c r="D82" s="180"/>
      <c r="E82" s="180"/>
      <c r="F82" s="180"/>
      <c r="G82" s="181"/>
      <c r="H82" s="42"/>
    </row>
    <row r="83" spans="2:8" x14ac:dyDescent="0.25">
      <c r="B83" s="41"/>
      <c r="C83" s="182"/>
      <c r="D83" s="183"/>
      <c r="E83" s="183"/>
      <c r="F83" s="183"/>
      <c r="G83" s="184"/>
      <c r="H83" s="42"/>
    </row>
    <row r="84" spans="2:8" ht="19.5" thickBot="1" x14ac:dyDescent="0.35">
      <c r="B84" s="41"/>
      <c r="C84" s="52" t="s">
        <v>50</v>
      </c>
      <c r="D84" s="53"/>
      <c r="E84" s="54"/>
      <c r="F84" s="54"/>
      <c r="G84" s="55"/>
      <c r="H84" s="42"/>
    </row>
    <row r="85" spans="2:8" x14ac:dyDescent="0.25">
      <c r="B85" s="41"/>
      <c r="C85" s="185" t="s">
        <v>51</v>
      </c>
      <c r="D85" s="186"/>
      <c r="E85" s="186"/>
      <c r="F85" s="186"/>
      <c r="G85" s="187"/>
      <c r="H85" s="122"/>
    </row>
    <row r="86" spans="2:8" x14ac:dyDescent="0.25">
      <c r="B86" s="41"/>
      <c r="C86" s="188"/>
      <c r="D86" s="189"/>
      <c r="E86" s="189"/>
      <c r="F86" s="189"/>
      <c r="G86" s="190"/>
      <c r="H86" s="122"/>
    </row>
    <row r="87" spans="2:8" ht="15.75" thickBot="1" x14ac:dyDescent="0.3">
      <c r="B87" s="41"/>
      <c r="C87" s="191"/>
      <c r="D87" s="192"/>
      <c r="E87" s="192"/>
      <c r="F87" s="192"/>
      <c r="G87" s="193"/>
      <c r="H87" s="122"/>
    </row>
    <row r="88" spans="2:8" x14ac:dyDescent="0.25">
      <c r="B88" s="41"/>
      <c r="C88" s="165" t="s">
        <v>52</v>
      </c>
      <c r="D88" s="166"/>
      <c r="E88" s="166"/>
      <c r="F88" s="166"/>
      <c r="G88" s="167"/>
      <c r="H88" s="42"/>
    </row>
    <row r="89" spans="2:8" x14ac:dyDescent="0.25">
      <c r="B89" s="41"/>
      <c r="C89" s="147" t="s">
        <v>55</v>
      </c>
      <c r="D89" s="148"/>
      <c r="E89" s="148"/>
      <c r="F89" s="148"/>
      <c r="G89" s="149"/>
      <c r="H89" s="42"/>
    </row>
    <row r="90" spans="2:8" x14ac:dyDescent="0.25">
      <c r="B90" s="41"/>
      <c r="C90" s="147" t="s">
        <v>57</v>
      </c>
      <c r="D90" s="148"/>
      <c r="E90" s="148"/>
      <c r="F90" s="148"/>
      <c r="G90" s="149"/>
      <c r="H90" s="42"/>
    </row>
    <row r="91" spans="2:8" x14ac:dyDescent="0.25">
      <c r="B91" s="41"/>
      <c r="C91" s="147"/>
      <c r="D91" s="148"/>
      <c r="E91" s="148"/>
      <c r="F91" s="148"/>
      <c r="G91" s="149"/>
      <c r="H91" s="42"/>
    </row>
    <row r="92" spans="2:8" x14ac:dyDescent="0.25">
      <c r="B92" s="41"/>
      <c r="C92" s="147" t="s">
        <v>56</v>
      </c>
      <c r="D92" s="148"/>
      <c r="E92" s="148"/>
      <c r="F92" s="148"/>
      <c r="G92" s="149"/>
      <c r="H92" s="42"/>
    </row>
    <row r="93" spans="2:8" x14ac:dyDescent="0.25">
      <c r="B93" s="41"/>
      <c r="C93" s="150"/>
      <c r="D93" s="151"/>
      <c r="E93" s="151"/>
      <c r="F93" s="151"/>
      <c r="G93" s="152"/>
      <c r="H93" s="42"/>
    </row>
    <row r="94" spans="2:8" s="111" customFormat="1" ht="9.75" customHeight="1" x14ac:dyDescent="0.25">
      <c r="B94" s="123"/>
      <c r="C94" s="124"/>
      <c r="D94" s="125"/>
      <c r="E94" s="124"/>
      <c r="F94" s="124"/>
      <c r="G94" s="124"/>
      <c r="H94" s="126"/>
    </row>
    <row r="95" spans="2:8" s="83" customFormat="1" ht="9.75" customHeight="1" x14ac:dyDescent="0.25">
      <c r="D95" s="127"/>
    </row>
    <row r="96" spans="2:8" s="83" customFormat="1" hidden="1" x14ac:dyDescent="0.25">
      <c r="D96" s="127"/>
    </row>
    <row r="97" spans="4:4" s="83" customFormat="1" hidden="1" x14ac:dyDescent="0.25">
      <c r="D97" s="127"/>
    </row>
    <row r="98" spans="4:4" s="83" customFormat="1" hidden="1" x14ac:dyDescent="0.25">
      <c r="D98" s="127"/>
    </row>
    <row r="99" spans="4:4" s="83" customFormat="1" hidden="1" x14ac:dyDescent="0.25">
      <c r="D99" s="127"/>
    </row>
    <row r="100" spans="4:4" s="111" customFormat="1" hidden="1" x14ac:dyDescent="0.25">
      <c r="D100" s="128"/>
    </row>
    <row r="101" spans="4:4" s="111" customFormat="1" hidden="1" x14ac:dyDescent="0.25">
      <c r="D101" s="128"/>
    </row>
    <row r="102" spans="4:4" s="111" customFormat="1" hidden="1" x14ac:dyDescent="0.25">
      <c r="D102" s="128"/>
    </row>
    <row r="103" spans="4:4" s="111" customFormat="1" hidden="1" x14ac:dyDescent="0.25">
      <c r="D103" s="128"/>
    </row>
    <row r="104" spans="4:4" s="111" customFormat="1" hidden="1" x14ac:dyDescent="0.25">
      <c r="D104" s="128"/>
    </row>
    <row r="105" spans="4:4" s="111" customFormat="1" hidden="1" x14ac:dyDescent="0.25">
      <c r="D105" s="128"/>
    </row>
    <row r="106" spans="4:4" hidden="1" x14ac:dyDescent="0.25"/>
    <row r="107" spans="4:4" hidden="1" x14ac:dyDescent="0.25"/>
    <row r="108" spans="4:4" hidden="1" x14ac:dyDescent="0.25"/>
    <row r="109" spans="4:4" hidden="1" x14ac:dyDescent="0.25"/>
  </sheetData>
  <sheetProtection algorithmName="SHA-512" hashValue="mRGyNV9g5PiK2HRn6cW7pv9qHuMJn7Ze4Di3aW78rJMk8Pfgto5M6EPOrHhMbz2oU1Q0wOWm/pLl+M7K8SJfPA==" saltValue="wp4Kme7cHF+8GaNRpfgwvQ==" spinCount="100000" sheet="1" objects="1" scenarios="1"/>
  <mergeCells count="14">
    <mergeCell ref="C92:G93"/>
    <mergeCell ref="C90:G91"/>
    <mergeCell ref="C89:G89"/>
    <mergeCell ref="C3:G3"/>
    <mergeCell ref="C4:G4"/>
    <mergeCell ref="C5:G5"/>
    <mergeCell ref="C6:G6"/>
    <mergeCell ref="C88:G88"/>
    <mergeCell ref="C33:G33"/>
    <mergeCell ref="C61:F61"/>
    <mergeCell ref="C79:G79"/>
    <mergeCell ref="C80:G81"/>
    <mergeCell ref="C82:G83"/>
    <mergeCell ref="C85:G87"/>
  </mergeCells>
  <printOptions horizontalCentered="1"/>
  <pageMargins left="0.7" right="0.7" top="0.25" bottom="0.25" header="0" footer="0"/>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workbookViewId="0">
      <selection activeCell="A18" sqref="A18"/>
    </sheetView>
  </sheetViews>
  <sheetFormatPr defaultRowHeight="15" x14ac:dyDescent="0.25"/>
  <cols>
    <col min="1" max="1" width="51.140625" customWidth="1"/>
    <col min="2" max="2" width="13.42578125" style="1" bestFit="1" customWidth="1"/>
    <col min="4" max="4" width="10" customWidth="1"/>
    <col min="5" max="5" width="13.42578125" customWidth="1"/>
    <col min="8" max="8" width="11.5703125" bestFit="1" customWidth="1"/>
  </cols>
  <sheetData>
    <row r="1" spans="1:5" ht="21" x14ac:dyDescent="0.35">
      <c r="A1" s="200" t="s">
        <v>44</v>
      </c>
      <c r="B1" s="200"/>
      <c r="C1" s="200"/>
      <c r="D1" s="200"/>
      <c r="E1" s="200"/>
    </row>
    <row r="2" spans="1:5" ht="15.75" x14ac:dyDescent="0.25">
      <c r="A2" s="201" t="s">
        <v>37</v>
      </c>
      <c r="B2" s="201"/>
      <c r="C2" s="201"/>
      <c r="D2" s="201"/>
      <c r="E2" s="201"/>
    </row>
    <row r="3" spans="1:5" ht="15.75" x14ac:dyDescent="0.25">
      <c r="A3" s="202" t="s">
        <v>45</v>
      </c>
      <c r="B3" s="202"/>
      <c r="C3" s="202"/>
      <c r="D3" s="202"/>
      <c r="E3" s="202"/>
    </row>
    <row r="4" spans="1:5" ht="15.75" x14ac:dyDescent="0.25">
      <c r="A4" s="203" t="s">
        <v>43</v>
      </c>
      <c r="B4" s="203"/>
      <c r="C4" s="203"/>
      <c r="D4" s="203"/>
      <c r="E4" s="203"/>
    </row>
    <row r="5" spans="1:5" ht="21" x14ac:dyDescent="0.35">
      <c r="A5" s="5"/>
    </row>
    <row r="6" spans="1:5" ht="18.75" x14ac:dyDescent="0.3">
      <c r="A6" s="10" t="s">
        <v>38</v>
      </c>
      <c r="B6" s="27"/>
      <c r="C6" s="21"/>
      <c r="D6" s="21"/>
      <c r="E6" s="21"/>
    </row>
    <row r="7" spans="1:5" ht="18.75" x14ac:dyDescent="0.3">
      <c r="A7" s="10" t="s">
        <v>0</v>
      </c>
      <c r="B7" s="27"/>
      <c r="C7" s="21"/>
      <c r="D7" s="21"/>
      <c r="E7" s="21"/>
    </row>
    <row r="8" spans="1:5" x14ac:dyDescent="0.25">
      <c r="A8" t="s">
        <v>1</v>
      </c>
      <c r="B8" s="6">
        <v>774900</v>
      </c>
    </row>
    <row r="9" spans="1:5" x14ac:dyDescent="0.25">
      <c r="A9" t="s">
        <v>3</v>
      </c>
      <c r="B9" s="6"/>
    </row>
    <row r="10" spans="1:5" x14ac:dyDescent="0.25">
      <c r="A10" t="s">
        <v>2</v>
      </c>
      <c r="B10" s="6"/>
      <c r="C10" t="s">
        <v>33</v>
      </c>
    </row>
    <row r="11" spans="1:5" x14ac:dyDescent="0.25">
      <c r="A11" t="s">
        <v>14</v>
      </c>
      <c r="B11" s="6"/>
      <c r="C11" t="s">
        <v>33</v>
      </c>
    </row>
    <row r="12" spans="1:5" x14ac:dyDescent="0.25">
      <c r="A12" t="s">
        <v>15</v>
      </c>
      <c r="B12" s="6"/>
      <c r="C12" t="s">
        <v>33</v>
      </c>
    </row>
    <row r="13" spans="1:5" x14ac:dyDescent="0.25">
      <c r="A13" t="s">
        <v>4</v>
      </c>
      <c r="B13" s="6"/>
    </row>
    <row r="14" spans="1:5" x14ac:dyDescent="0.25">
      <c r="A14" t="s">
        <v>5</v>
      </c>
      <c r="B14" s="6"/>
    </row>
    <row r="15" spans="1:5" x14ac:dyDescent="0.25">
      <c r="A15" t="s">
        <v>6</v>
      </c>
      <c r="B15" s="6"/>
    </row>
    <row r="16" spans="1:5" x14ac:dyDescent="0.25">
      <c r="A16" t="s">
        <v>7</v>
      </c>
      <c r="B16" s="6"/>
    </row>
    <row r="17" spans="1:6" x14ac:dyDescent="0.25">
      <c r="A17" t="s">
        <v>8</v>
      </c>
      <c r="B17" s="6"/>
    </row>
    <row r="18" spans="1:6" x14ac:dyDescent="0.25">
      <c r="A18" t="s">
        <v>9</v>
      </c>
      <c r="B18" s="8"/>
    </row>
    <row r="19" spans="1:6" x14ac:dyDescent="0.25">
      <c r="A19" t="s">
        <v>30</v>
      </c>
      <c r="B19" s="7"/>
      <c r="C19" t="s">
        <v>32</v>
      </c>
    </row>
    <row r="20" spans="1:6" x14ac:dyDescent="0.25">
      <c r="A20" t="s">
        <v>10</v>
      </c>
      <c r="B20" s="1">
        <f>B8+B9-B11-B10-B12+B14+B13+B15+B16+B17+B18-B19</f>
        <v>774900</v>
      </c>
    </row>
    <row r="22" spans="1:6" x14ac:dyDescent="0.25">
      <c r="A22" t="s">
        <v>11</v>
      </c>
      <c r="B22" s="1">
        <v>12</v>
      </c>
    </row>
    <row r="23" spans="1:6" x14ac:dyDescent="0.25">
      <c r="A23" t="s">
        <v>13</v>
      </c>
      <c r="B23" s="1">
        <f>B20/B22</f>
        <v>64575</v>
      </c>
    </row>
    <row r="25" spans="1:6" x14ac:dyDescent="0.25">
      <c r="A25" t="s">
        <v>12</v>
      </c>
      <c r="B25" s="1">
        <v>2.5</v>
      </c>
    </row>
    <row r="26" spans="1:6" ht="15.75" thickBot="1" x14ac:dyDescent="0.3">
      <c r="A26" s="3" t="s">
        <v>0</v>
      </c>
      <c r="B26" s="4">
        <f>B23*B25</f>
        <v>161437.5</v>
      </c>
    </row>
    <row r="27" spans="1:6" ht="19.5" thickTop="1" x14ac:dyDescent="0.3">
      <c r="A27" s="10" t="s">
        <v>39</v>
      </c>
      <c r="B27" s="27"/>
      <c r="C27" s="21"/>
      <c r="D27" s="21"/>
      <c r="E27" s="21"/>
    </row>
    <row r="28" spans="1:6" ht="18.75" x14ac:dyDescent="0.3">
      <c r="A28" s="10" t="s">
        <v>29</v>
      </c>
      <c r="B28" s="27"/>
      <c r="C28" s="21"/>
      <c r="D28" s="21"/>
      <c r="E28" s="21"/>
    </row>
    <row r="29" spans="1:6" x14ac:dyDescent="0.25">
      <c r="A29" t="s">
        <v>16</v>
      </c>
    </row>
    <row r="30" spans="1:6" x14ac:dyDescent="0.25">
      <c r="B30" s="11" t="s">
        <v>34</v>
      </c>
      <c r="E30" s="3" t="s">
        <v>35</v>
      </c>
    </row>
    <row r="31" spans="1:6" x14ac:dyDescent="0.25">
      <c r="A31" t="s">
        <v>3</v>
      </c>
      <c r="B31" s="6">
        <v>774900</v>
      </c>
      <c r="C31" s="16"/>
      <c r="D31" s="16"/>
      <c r="E31" s="13">
        <f>SUM(B31/52)*8</f>
        <v>119215.38461538461</v>
      </c>
      <c r="F31" s="16"/>
    </row>
    <row r="32" spans="1:6" x14ac:dyDescent="0.25">
      <c r="A32" t="s">
        <v>2</v>
      </c>
      <c r="B32" s="6"/>
      <c r="C32" s="16" t="s">
        <v>33</v>
      </c>
      <c r="D32" s="16"/>
      <c r="E32" s="13">
        <f t="shared" ref="E32:E44" si="0">SUM(B32/52)*8</f>
        <v>0</v>
      </c>
      <c r="F32" s="16"/>
    </row>
    <row r="33" spans="1:8" x14ac:dyDescent="0.25">
      <c r="A33" t="s">
        <v>14</v>
      </c>
      <c r="B33" s="6"/>
      <c r="C33" s="16" t="s">
        <v>33</v>
      </c>
      <c r="D33" s="16"/>
      <c r="E33" s="13">
        <f t="shared" si="0"/>
        <v>0</v>
      </c>
      <c r="F33" s="16"/>
    </row>
    <row r="34" spans="1:8" x14ac:dyDescent="0.25">
      <c r="A34" t="s">
        <v>15</v>
      </c>
      <c r="B34" s="6"/>
      <c r="C34" s="16" t="s">
        <v>33</v>
      </c>
      <c r="D34" s="16"/>
      <c r="E34" s="13">
        <f t="shared" si="0"/>
        <v>0</v>
      </c>
      <c r="F34" s="16"/>
    </row>
    <row r="35" spans="1:8" x14ac:dyDescent="0.25">
      <c r="A35" t="s">
        <v>4</v>
      </c>
      <c r="B35" s="6"/>
      <c r="C35" s="16"/>
      <c r="D35" s="16"/>
      <c r="E35" s="13">
        <f t="shared" si="0"/>
        <v>0</v>
      </c>
      <c r="F35" s="16"/>
    </row>
    <row r="36" spans="1:8" x14ac:dyDescent="0.25">
      <c r="A36" t="s">
        <v>5</v>
      </c>
      <c r="B36" s="6"/>
      <c r="C36" s="16"/>
      <c r="D36" s="16"/>
      <c r="E36" s="13">
        <f t="shared" si="0"/>
        <v>0</v>
      </c>
      <c r="F36" s="16"/>
    </row>
    <row r="37" spans="1:8" x14ac:dyDescent="0.25">
      <c r="A37" t="s">
        <v>6</v>
      </c>
      <c r="B37" s="6"/>
      <c r="C37" s="16"/>
      <c r="D37" s="16"/>
      <c r="E37" s="13">
        <f t="shared" si="0"/>
        <v>0</v>
      </c>
      <c r="F37" s="16"/>
    </row>
    <row r="38" spans="1:8" x14ac:dyDescent="0.25">
      <c r="A38" t="s">
        <v>7</v>
      </c>
      <c r="B38" s="6"/>
      <c r="C38" s="16"/>
      <c r="D38" s="16"/>
      <c r="E38" s="13">
        <f t="shared" si="0"/>
        <v>0</v>
      </c>
      <c r="F38" s="16"/>
    </row>
    <row r="39" spans="1:8" x14ac:dyDescent="0.25">
      <c r="A39" t="s">
        <v>8</v>
      </c>
      <c r="B39" s="6"/>
      <c r="C39" s="16"/>
      <c r="D39" s="16"/>
      <c r="E39" s="13">
        <f t="shared" si="0"/>
        <v>0</v>
      </c>
      <c r="F39" s="16"/>
    </row>
    <row r="40" spans="1:8" x14ac:dyDescent="0.25">
      <c r="A40" t="s">
        <v>9</v>
      </c>
      <c r="B40" s="6"/>
      <c r="C40" s="16"/>
      <c r="D40" s="16"/>
      <c r="E40" s="13">
        <f t="shared" si="0"/>
        <v>0</v>
      </c>
      <c r="F40" s="16"/>
    </row>
    <row r="41" spans="1:8" x14ac:dyDescent="0.25">
      <c r="A41" t="s">
        <v>31</v>
      </c>
      <c r="B41" s="6"/>
      <c r="C41" s="16" t="s">
        <v>33</v>
      </c>
      <c r="D41" s="16"/>
      <c r="E41" s="13">
        <f t="shared" si="0"/>
        <v>0</v>
      </c>
      <c r="F41" s="16"/>
    </row>
    <row r="42" spans="1:8" x14ac:dyDescent="0.25">
      <c r="A42" t="s">
        <v>17</v>
      </c>
      <c r="B42" s="6">
        <v>81200</v>
      </c>
      <c r="C42" s="16"/>
      <c r="D42" s="16"/>
      <c r="E42" s="13">
        <f t="shared" si="0"/>
        <v>12492.307692307691</v>
      </c>
      <c r="F42" s="16"/>
    </row>
    <row r="43" spans="1:8" x14ac:dyDescent="0.25">
      <c r="A43" t="s">
        <v>18</v>
      </c>
      <c r="B43" s="6">
        <v>179540</v>
      </c>
      <c r="C43" s="16"/>
      <c r="D43" s="16"/>
      <c r="E43" s="13">
        <f t="shared" si="0"/>
        <v>27621.538461538461</v>
      </c>
      <c r="F43" s="16"/>
    </row>
    <row r="44" spans="1:8" x14ac:dyDescent="0.25">
      <c r="A44" t="s">
        <v>19</v>
      </c>
      <c r="B44" s="15">
        <v>20850</v>
      </c>
      <c r="C44" s="16"/>
      <c r="D44" s="16"/>
      <c r="E44" s="15">
        <f t="shared" si="0"/>
        <v>3207.6923076923076</v>
      </c>
      <c r="F44" s="16"/>
    </row>
    <row r="45" spans="1:8" x14ac:dyDescent="0.25">
      <c r="A45" t="s">
        <v>20</v>
      </c>
      <c r="B45" s="1">
        <f>B31-B32+B35+B36+B37+B38+B39+B40-B41-B33-B34+B42+B43+B44</f>
        <v>1056490</v>
      </c>
      <c r="E45" s="1">
        <f>E31-E32+E35+E36+E37+E38+E39+E40-E41-E33-E34+E42+E43+E44</f>
        <v>162536.92307692309</v>
      </c>
      <c r="H45" s="12"/>
    </row>
    <row r="46" spans="1:8" x14ac:dyDescent="0.25">
      <c r="E46" s="1"/>
    </row>
    <row r="47" spans="1:8" x14ac:dyDescent="0.25">
      <c r="A47" s="3" t="s">
        <v>0</v>
      </c>
      <c r="E47" s="11">
        <f>B26</f>
        <v>161437.5</v>
      </c>
    </row>
    <row r="48" spans="1:8" x14ac:dyDescent="0.25">
      <c r="E48" s="1"/>
    </row>
    <row r="49" spans="1:5" x14ac:dyDescent="0.25">
      <c r="A49" s="3" t="s">
        <v>49</v>
      </c>
      <c r="E49" s="11">
        <f>IF(E45&lt;E47,E45,E47)</f>
        <v>161437.5</v>
      </c>
    </row>
    <row r="50" spans="1:5" ht="15.75" thickBot="1" x14ac:dyDescent="0.3">
      <c r="E50" s="14"/>
    </row>
    <row r="51" spans="1:5" ht="15.75" thickBot="1" x14ac:dyDescent="0.3">
      <c r="A51" s="22" t="s">
        <v>36</v>
      </c>
      <c r="B51" s="23"/>
      <c r="C51" s="24"/>
      <c r="D51" s="24"/>
      <c r="E51" s="25">
        <f>+E47-E49</f>
        <v>0</v>
      </c>
    </row>
    <row r="52" spans="1:5" s="16" customFormat="1" ht="18.75" x14ac:dyDescent="0.3">
      <c r="A52" s="10" t="s">
        <v>40</v>
      </c>
      <c r="B52" s="27"/>
      <c r="C52" s="21"/>
      <c r="D52" s="21"/>
      <c r="E52" s="28"/>
    </row>
    <row r="53" spans="1:5" s="16" customFormat="1" ht="18.75" x14ac:dyDescent="0.3">
      <c r="A53" s="10" t="s">
        <v>41</v>
      </c>
      <c r="B53" s="27"/>
      <c r="C53" s="21"/>
      <c r="D53" s="21"/>
      <c r="E53" s="28"/>
    </row>
    <row r="54" spans="1:5" x14ac:dyDescent="0.25">
      <c r="A54" t="s">
        <v>21</v>
      </c>
      <c r="B54" s="6">
        <v>10</v>
      </c>
      <c r="E54" s="14"/>
    </row>
    <row r="55" spans="1:5" x14ac:dyDescent="0.25">
      <c r="A55" t="s">
        <v>24</v>
      </c>
      <c r="B55" s="6">
        <v>10</v>
      </c>
      <c r="E55" s="14"/>
    </row>
    <row r="56" spans="1:5" x14ac:dyDescent="0.25">
      <c r="E56" s="14"/>
    </row>
    <row r="57" spans="1:5" x14ac:dyDescent="0.25">
      <c r="A57" t="s">
        <v>22</v>
      </c>
      <c r="B57" s="6">
        <v>11</v>
      </c>
      <c r="E57" s="14"/>
    </row>
    <row r="58" spans="1:5" x14ac:dyDescent="0.25">
      <c r="A58" t="s">
        <v>23</v>
      </c>
      <c r="B58" s="6">
        <v>11</v>
      </c>
      <c r="E58" s="14"/>
    </row>
    <row r="59" spans="1:5" x14ac:dyDescent="0.25">
      <c r="A59" t="s">
        <v>26</v>
      </c>
      <c r="B59" s="1">
        <f>IF(B57&lt;B58,B57,B58)</f>
        <v>11</v>
      </c>
      <c r="E59" s="14"/>
    </row>
    <row r="60" spans="1:5" x14ac:dyDescent="0.25">
      <c r="E60" s="14"/>
    </row>
    <row r="61" spans="1:5" x14ac:dyDescent="0.25">
      <c r="E61" s="14"/>
    </row>
    <row r="62" spans="1:5" x14ac:dyDescent="0.25">
      <c r="A62" t="s">
        <v>27</v>
      </c>
      <c r="B62" s="2">
        <f>IF(B55&gt;=B59,1,B54/B59)</f>
        <v>0.90909090909090906</v>
      </c>
      <c r="E62" s="18"/>
    </row>
    <row r="63" spans="1:5" x14ac:dyDescent="0.25">
      <c r="E63" s="14"/>
    </row>
    <row r="64" spans="1:5" ht="15.75" thickBot="1" x14ac:dyDescent="0.3">
      <c r="A64" s="3" t="s">
        <v>25</v>
      </c>
      <c r="B64" s="4">
        <f>B62*E49</f>
        <v>146761.36363636362</v>
      </c>
      <c r="E64" s="17"/>
    </row>
    <row r="65" spans="1:6" ht="16.5" thickTop="1" thickBot="1" x14ac:dyDescent="0.3">
      <c r="A65" s="3"/>
      <c r="B65" s="9"/>
      <c r="E65" s="17"/>
    </row>
    <row r="66" spans="1:6" ht="15.75" thickBot="1" x14ac:dyDescent="0.3">
      <c r="A66" s="22" t="s">
        <v>42</v>
      </c>
      <c r="B66" s="26">
        <f>B26-B64</f>
        <v>14676.136363636382</v>
      </c>
      <c r="E66" s="17"/>
    </row>
    <row r="67" spans="1:6" x14ac:dyDescent="0.25">
      <c r="E67" s="19"/>
    </row>
    <row r="68" spans="1:6" x14ac:dyDescent="0.25">
      <c r="A68" t="s">
        <v>28</v>
      </c>
    </row>
    <row r="69" spans="1:6" ht="19.5" thickBot="1" x14ac:dyDescent="0.35">
      <c r="A69" s="10" t="s">
        <v>50</v>
      </c>
      <c r="B69" s="27"/>
      <c r="C69" s="21"/>
      <c r="D69" s="21"/>
      <c r="E69" s="21"/>
    </row>
    <row r="70" spans="1:6" ht="66" customHeight="1" thickBot="1" x14ac:dyDescent="0.3">
      <c r="A70" s="204" t="s">
        <v>51</v>
      </c>
      <c r="B70" s="205"/>
      <c r="C70" s="205"/>
      <c r="D70" s="205"/>
      <c r="E70" s="206"/>
      <c r="F70" s="20"/>
    </row>
    <row r="71" spans="1:6" ht="27.75" customHeight="1" x14ac:dyDescent="0.25">
      <c r="A71" s="207" t="s">
        <v>52</v>
      </c>
      <c r="B71" s="208"/>
      <c r="C71" s="208"/>
      <c r="D71" s="208"/>
      <c r="E71" s="209"/>
    </row>
    <row r="72" spans="1:6" ht="33" customHeight="1" x14ac:dyDescent="0.25">
      <c r="A72" s="194" t="s">
        <v>46</v>
      </c>
      <c r="B72" s="195"/>
      <c r="C72" s="195"/>
      <c r="D72" s="195"/>
      <c r="E72" s="196"/>
    </row>
    <row r="73" spans="1:6" ht="31.5" customHeight="1" x14ac:dyDescent="0.25">
      <c r="A73" s="194" t="s">
        <v>47</v>
      </c>
      <c r="B73" s="195"/>
      <c r="C73" s="195"/>
      <c r="D73" s="195"/>
      <c r="E73" s="196"/>
    </row>
    <row r="74" spans="1:6" ht="33.75" customHeight="1" thickBot="1" x14ac:dyDescent="0.3">
      <c r="A74" s="197" t="s">
        <v>48</v>
      </c>
      <c r="B74" s="198"/>
      <c r="C74" s="198"/>
      <c r="D74" s="198"/>
      <c r="E74" s="199"/>
    </row>
  </sheetData>
  <mergeCells count="9">
    <mergeCell ref="A72:E72"/>
    <mergeCell ref="A73:E73"/>
    <mergeCell ref="A74:E74"/>
    <mergeCell ref="A1:E1"/>
    <mergeCell ref="A2:E2"/>
    <mergeCell ref="A3:E3"/>
    <mergeCell ref="A4:E4"/>
    <mergeCell ref="A70:E70"/>
    <mergeCell ref="A71:E71"/>
  </mergeCells>
  <printOptions horizontalCentered="1"/>
  <pageMargins left="0.7" right="0.7" top="0.25" bottom="0.5" header="0" footer="0"/>
  <pageSetup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PPP WORKSHEET</vt:lpstr>
      <vt:lpstr>SAMPLE</vt:lpstr>
      <vt:lpstr>'PPP WORKSHEET'!Print_Area</vt:lpstr>
      <vt:lpstr>SAMPLE!Print_Area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Eggerichs Rock</dc:creator>
  <cp:lastModifiedBy>Taylor Brown</cp:lastModifiedBy>
  <cp:lastPrinted>2020-04-02T20:39:24Z</cp:lastPrinted>
  <dcterms:created xsi:type="dcterms:W3CDTF">2020-03-28T15:22:07Z</dcterms:created>
  <dcterms:modified xsi:type="dcterms:W3CDTF">2020-04-02T22:58:47Z</dcterms:modified>
</cp:coreProperties>
</file>