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5  May 23\"/>
    </mc:Choice>
  </mc:AlternateContent>
  <xr:revisionPtr revIDLastSave="0" documentId="13_ncr:1_{A72A2A1A-DE8E-4AC2-A110-1496F3520A3A}" xr6:coauthVersionLast="47" xr6:coauthVersionMax="47" xr10:uidLastSave="{00000000-0000-0000-0000-000000000000}"/>
  <bookViews>
    <workbookView xWindow="23880" yWindow="-120" windowWidth="29040" windowHeight="15720" firstSheet="10" activeTab="12" xr2:uid="{00000000-000D-0000-FFFF-FFFF00000000}"/>
  </bookViews>
  <sheets>
    <sheet name="New Listings Graph" sheetId="1" r:id="rId1"/>
    <sheet name="New Listings" sheetId="2" r:id="rId2"/>
    <sheet name="Inventory" sheetId="67" state="hidden" r:id="rId3"/>
    <sheet name="Residential Inventory 23" sheetId="136" r:id="rId4"/>
    <sheet name="Total Res Inv 23 - Line" sheetId="106" r:id="rId5"/>
    <sheet name="Total Inventory 23- Line" sheetId="125" r:id="rId6"/>
    <sheet name="Total Inventory 23" sheetId="137" r:id="rId7"/>
    <sheet name="YOY New Inventory" sheetId="6" r:id="rId8"/>
    <sheet name="Total Sold by Class 23" sheetId="93" r:id="rId9"/>
    <sheet name="Total Property Sold" sheetId="135" r:id="rId10"/>
    <sheet name="Unit Sales Data" sheetId="9" r:id="rId11"/>
    <sheet name="Active Distressed prop" sheetId="10" state="hidden" r:id="rId12"/>
    <sheet name="Year to Year Sales 23" sheetId="138" r:id="rId13"/>
    <sheet name="Total Year to Year Sales" sheetId="12" r:id="rId14"/>
    <sheet name=" Three Year Snapshot 23" sheetId="72" r:id="rId15"/>
    <sheet name="3 Yr Snapshot" sheetId="14" r:id="rId16"/>
    <sheet name="One Year Snapshot 23" sheetId="94" r:id="rId17"/>
    <sheet name="1 YR Snapshot" sheetId="17" r:id="rId18"/>
    <sheet name="Distressed Sales 23" sheetId="139" r:id="rId19"/>
    <sheet name="Distressed Inventory 23" sheetId="140" r:id="rId20"/>
    <sheet name="Distressed Data" sheetId="20" r:id="rId21"/>
    <sheet name="Median Sale Price SFD" sheetId="21" state="hidden" r:id="rId22"/>
    <sheet name="Month to Month Res Median Sale" sheetId="22" state="hidden" r:id="rId23"/>
    <sheet name="Y-O-Y Sales comparison" sheetId="24" state="hidden" r:id="rId24"/>
    <sheet name="Residential Sales 23" sheetId="161" r:id="rId25"/>
    <sheet name="Res Median Sale Price 23" sheetId="142" r:id="rId26"/>
    <sheet name="SFD Median Sale Price 23" sheetId="143" r:id="rId27"/>
    <sheet name="Condo Median Sale Price 23" sheetId="144" r:id="rId28"/>
    <sheet name="Residential" sheetId="31" r:id="rId29"/>
    <sheet name="Sold Listings by Town - Chart" sheetId="29" state="hidden" r:id="rId30"/>
    <sheet name="Sold Residential by Town" sheetId="30" state="hidden" r:id="rId31"/>
    <sheet name="Land by Type 23" sheetId="95" r:id="rId32"/>
    <sheet name="Lots  Land Units Sold 23" sheetId="145" r:id="rId33"/>
    <sheet name="Lots Land Median Sale Price 23" sheetId="146" r:id="rId34"/>
    <sheet name="Land Data" sheetId="36" r:id="rId35"/>
    <sheet name="Lots Land Inventory Line" sheetId="90" state="hidden" r:id="rId36"/>
    <sheet name="Res Inventory 23" sheetId="147" r:id="rId37"/>
    <sheet name="Lots Land Inventory 23" sheetId="148" r:id="rId38"/>
    <sheet name="Total Inventory 24" sheetId="149" r:id="rId39"/>
    <sheet name="YOY Inventory" sheetId="40" r:id="rId40"/>
    <sheet name="Sold Price per SF 23" sheetId="150" r:id="rId41"/>
    <sheet name="Sold Price per SF data" sheetId="44" r:id="rId42"/>
    <sheet name="Absorption Rate" sheetId="45" r:id="rId43"/>
    <sheet name="Absorption Rate data" sheetId="46" r:id="rId44"/>
    <sheet name="Residential DOM 23" sheetId="151" r:id="rId45"/>
    <sheet name="Lots Land DOM 23" sheetId="152" r:id="rId46"/>
    <sheet name="Avg DOM" sheetId="50" r:id="rId47"/>
    <sheet name="UCs - Line Graph" sheetId="101" r:id="rId48"/>
    <sheet name="Total Under Contract 23" sheetId="154" r:id="rId49"/>
    <sheet name="Total Under Contract" sheetId="52" r:id="rId50"/>
    <sheet name="2020 Buliding Permits" sheetId="53" state="hidden" r:id="rId51"/>
    <sheet name="2021 DC Building Permits" sheetId="92" state="hidden" r:id="rId52"/>
    <sheet name="2022" sheetId="129" state="hidden" r:id="rId53"/>
    <sheet name="2023" sheetId="160" r:id="rId54"/>
    <sheet name="NC Numbers" sheetId="54" r:id="rId55"/>
    <sheet name="New Const Permits" sheetId="55" state="hidden" r:id="rId56"/>
    <sheet name="New Const Value Graph" sheetId="56" state="hidden" r:id="rId57"/>
    <sheet name="2019 Building Permit Value" sheetId="57" state="hidden" r:id="rId58"/>
    <sheet name="2020 Building Permit Value" sheetId="58" state="hidden" r:id="rId59"/>
    <sheet name="2021 DC  Building Permit Value" sheetId="86" state="hidden" r:id="rId60"/>
    <sheet name="DC Permit Value 2022" sheetId="130" state="hidden" r:id="rId61"/>
    <sheet name="DC Building Permit Value 2023" sheetId="158" r:id="rId62"/>
    <sheet name="DC New Const Value" sheetId="59" r:id="rId63"/>
    <sheet name="YOY DC Building Permit Value 21" sheetId="87" state="hidden" r:id="rId64"/>
    <sheet name="YOY DC Building Permit Value 20" sheetId="128" state="hidden" r:id="rId65"/>
    <sheet name="DC Building Permit " sheetId="157" r:id="rId66"/>
    <sheet name="YOY DC Building Permit Value" sheetId="61" r:id="rId67"/>
    <sheet name="NC Building Permit Data" sheetId="62" state="hidden" r:id="rId68"/>
    <sheet name="Total CC Permit Value y-o y21-" sheetId="126" state="hidden" r:id="rId69"/>
    <sheet name="CC Permit Value 2022 vs 2023" sheetId="156" r:id="rId70"/>
    <sheet name="Total CC Permit Value y-o-y" sheetId="100" r:id="rId71"/>
    <sheet name="Total CC Building Permits 21 22" sheetId="127" state="hidden" r:id="rId72"/>
    <sheet name="CC Buildig Permints 22-23" sheetId="155" r:id="rId73"/>
    <sheet name="Total CC Permits y-o-y" sheetId="98" r:id="rId74"/>
    <sheet name="Data Tables" sheetId="63" r:id="rId75"/>
    <sheet name="Raw Data" sheetId="64" r:id="rId76"/>
    <sheet name="Sheet1" sheetId="162" r:id="rId77"/>
  </sheets>
  <definedNames>
    <definedName name="OLE_LINK5" localSheetId="75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Q2" i="36" l="1"/>
  <c r="ER2" i="36"/>
  <c r="ES2" i="36"/>
  <c r="ET2" i="36"/>
  <c r="EP2" i="36"/>
  <c r="EN2" i="36"/>
  <c r="EO2" i="36"/>
  <c r="EU2" i="36"/>
  <c r="N24" i="12"/>
  <c r="IG31" i="64"/>
  <c r="IG32" i="64"/>
  <c r="IG33" i="64"/>
  <c r="IG28" i="64"/>
  <c r="IG29" i="64"/>
  <c r="IG13" i="64"/>
  <c r="B42" i="61" l="1"/>
  <c r="B41" i="61"/>
  <c r="B40" i="61"/>
  <c r="B39" i="61"/>
  <c r="B38" i="61"/>
  <c r="B37" i="61"/>
  <c r="B36" i="61"/>
  <c r="B35" i="61"/>
  <c r="B34" i="61"/>
  <c r="B33" i="61"/>
  <c r="B32" i="61"/>
  <c r="B31" i="61"/>
  <c r="B30" i="61"/>
  <c r="G20" i="52"/>
  <c r="G19" i="52"/>
  <c r="G18" i="52"/>
  <c r="EU41" i="50"/>
  <c r="EU40" i="50"/>
  <c r="EU39" i="50"/>
  <c r="EQ41" i="50"/>
  <c r="EQ40" i="50"/>
  <c r="EQ39" i="50"/>
  <c r="EU23" i="50"/>
  <c r="EU22" i="50"/>
  <c r="EU21" i="50"/>
  <c r="EQ23" i="50"/>
  <c r="EQ22" i="50"/>
  <c r="EQ21" i="50"/>
  <c r="E18" i="40"/>
  <c r="E17" i="40"/>
  <c r="E16" i="40"/>
  <c r="E37" i="40"/>
  <c r="E36" i="40"/>
  <c r="E35" i="40"/>
  <c r="E68" i="40"/>
  <c r="E67" i="40"/>
  <c r="E66" i="40"/>
  <c r="DC73" i="36"/>
  <c r="DC72" i="36"/>
  <c r="DC71" i="36"/>
  <c r="CY73" i="36"/>
  <c r="CY72" i="36"/>
  <c r="CY71" i="36"/>
  <c r="CY54" i="36"/>
  <c r="CY53" i="36"/>
  <c r="CY52" i="36"/>
  <c r="DC35" i="36"/>
  <c r="DC34" i="36"/>
  <c r="DC33" i="36"/>
  <c r="CY35" i="36"/>
  <c r="CY34" i="36"/>
  <c r="CY33" i="36"/>
  <c r="HB104" i="31"/>
  <c r="HB103" i="31"/>
  <c r="HB102" i="31"/>
  <c r="GX104" i="31"/>
  <c r="GX103" i="31"/>
  <c r="GX102" i="31"/>
  <c r="HJ81" i="31"/>
  <c r="HJ80" i="31"/>
  <c r="HJ79" i="31"/>
  <c r="HF81" i="31"/>
  <c r="HF80" i="31"/>
  <c r="HF79" i="31"/>
  <c r="HB81" i="31"/>
  <c r="HB80" i="31"/>
  <c r="HB79" i="31"/>
  <c r="GX81" i="31"/>
  <c r="GX80" i="31"/>
  <c r="GX79" i="31"/>
  <c r="GC69" i="20"/>
  <c r="GC68" i="20"/>
  <c r="GC67" i="20"/>
  <c r="GC61" i="20"/>
  <c r="GC60" i="20"/>
  <c r="GC59" i="20"/>
  <c r="FY61" i="20"/>
  <c r="FY60" i="20"/>
  <c r="FY59" i="20"/>
  <c r="HN35" i="17"/>
  <c r="HN34" i="17"/>
  <c r="HN33" i="17"/>
  <c r="O19" i="12"/>
  <c r="O18" i="12"/>
  <c r="O17" i="12"/>
  <c r="F27" i="12"/>
  <c r="F26" i="12"/>
  <c r="F25" i="12"/>
  <c r="K36" i="6"/>
  <c r="K35" i="6"/>
  <c r="K34" i="6"/>
  <c r="G36" i="6"/>
  <c r="G35" i="6"/>
  <c r="G34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CV66" i="36"/>
  <c r="CY66" i="36"/>
  <c r="CZ66" i="36"/>
  <c r="DA66" i="36"/>
  <c r="DB66" i="36"/>
  <c r="DC66" i="36"/>
  <c r="IF31" i="64"/>
  <c r="IF32" i="64"/>
  <c r="IF33" i="64"/>
  <c r="IF28" i="64"/>
  <c r="IF29" i="6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24" i="54"/>
  <c r="N25" i="100"/>
  <c r="N26" i="100"/>
  <c r="N40" i="100" s="1"/>
  <c r="N27" i="100"/>
  <c r="N28" i="100"/>
  <c r="N29" i="100"/>
  <c r="N30" i="100"/>
  <c r="N31" i="100"/>
  <c r="N32" i="100"/>
  <c r="N33" i="100"/>
  <c r="N34" i="100"/>
  <c r="N35" i="100"/>
  <c r="N36" i="100"/>
  <c r="N37" i="100"/>
  <c r="N38" i="100"/>
  <c r="N39" i="100"/>
  <c r="N24" i="100"/>
  <c r="C101" i="100"/>
  <c r="C86" i="100"/>
  <c r="C87" i="100"/>
  <c r="C88" i="100"/>
  <c r="C89" i="100"/>
  <c r="C90" i="100"/>
  <c r="C91" i="100"/>
  <c r="C92" i="100"/>
  <c r="C93" i="100"/>
  <c r="C94" i="100"/>
  <c r="C95" i="100"/>
  <c r="C96" i="100"/>
  <c r="C97" i="100"/>
  <c r="C98" i="100"/>
  <c r="C99" i="100"/>
  <c r="C100" i="100"/>
  <c r="C85" i="100"/>
  <c r="C101" i="98"/>
  <c r="C86" i="98"/>
  <c r="C87" i="98"/>
  <c r="C88" i="98"/>
  <c r="C89" i="98"/>
  <c r="C90" i="98"/>
  <c r="C91" i="98"/>
  <c r="C92" i="98"/>
  <c r="C93" i="98"/>
  <c r="C94" i="98"/>
  <c r="C95" i="98"/>
  <c r="C96" i="98"/>
  <c r="C97" i="98"/>
  <c r="C98" i="98"/>
  <c r="C99" i="98"/>
  <c r="C100" i="98"/>
  <c r="C85" i="98"/>
  <c r="FZ60" i="20"/>
  <c r="GG3" i="46"/>
  <c r="GH3" i="46"/>
  <c r="GI3" i="46"/>
  <c r="D11" i="40"/>
  <c r="E11" i="40"/>
  <c r="F11" i="40"/>
  <c r="E15" i="40" s="1"/>
  <c r="G11" i="40"/>
  <c r="H11" i="40"/>
  <c r="I11" i="40"/>
  <c r="J11" i="40"/>
  <c r="K11" i="40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E34" i="40" s="1"/>
  <c r="G30" i="40"/>
  <c r="H30" i="40"/>
  <c r="I30" i="40"/>
  <c r="J30" i="40"/>
  <c r="K30" i="40"/>
  <c r="L30" i="40"/>
  <c r="M30" i="40"/>
  <c r="HD60" i="31"/>
  <c r="HE60" i="31"/>
  <c r="HF60" i="31"/>
  <c r="HG60" i="31"/>
  <c r="HH60" i="31"/>
  <c r="HI60" i="31"/>
  <c r="HJ60" i="31"/>
  <c r="HD72" i="31"/>
  <c r="HE72" i="31"/>
  <c r="HF72" i="31"/>
  <c r="HG72" i="31"/>
  <c r="HH72" i="31"/>
  <c r="HI72" i="31"/>
  <c r="HJ72" i="31"/>
  <c r="GG40" i="6"/>
  <c r="GH40" i="6"/>
  <c r="IE31" i="64"/>
  <c r="IE32" i="64"/>
  <c r="IE33" i="64"/>
  <c r="N11" i="54" l="1"/>
  <c r="N189" i="54" s="1"/>
  <c r="N187" i="54"/>
  <c r="N3" i="54"/>
  <c r="N185" i="54" s="1"/>
  <c r="N4" i="54"/>
  <c r="N194" i="54" s="1"/>
  <c r="N5" i="54"/>
  <c r="N193" i="54" s="1"/>
  <c r="N6" i="54"/>
  <c r="N192" i="54" s="1"/>
  <c r="N7" i="54"/>
  <c r="N191" i="54" s="1"/>
  <c r="N8" i="54"/>
  <c r="N202" i="54" s="1"/>
  <c r="N9" i="54"/>
  <c r="N201" i="54" s="1"/>
  <c r="N10" i="54"/>
  <c r="N190" i="54" s="1"/>
  <c r="N12" i="54"/>
  <c r="N188" i="54" s="1"/>
  <c r="N13" i="54"/>
  <c r="N14" i="54"/>
  <c r="N196" i="54" s="1"/>
  <c r="N15" i="54"/>
  <c r="N195" i="54" s="1"/>
  <c r="N16" i="54"/>
  <c r="N198" i="54" s="1"/>
  <c r="N17" i="54"/>
  <c r="N197" i="54" s="1"/>
  <c r="N18" i="54"/>
  <c r="N200" i="54" s="1"/>
  <c r="N19" i="54"/>
  <c r="N199" i="54" s="1"/>
  <c r="N2" i="54"/>
  <c r="N186" i="54" s="1"/>
  <c r="D19" i="100" l="1"/>
  <c r="E19" i="100"/>
  <c r="F19" i="100"/>
  <c r="G19" i="100"/>
  <c r="H19" i="100"/>
  <c r="I19" i="100"/>
  <c r="J19" i="100"/>
  <c r="K19" i="100"/>
  <c r="L19" i="100"/>
  <c r="M19" i="100"/>
  <c r="N3" i="100"/>
  <c r="C19" i="100"/>
  <c r="IE34" i="64"/>
  <c r="IF34" i="64"/>
  <c r="IG34" i="64"/>
  <c r="GI45" i="6" s="1"/>
  <c r="IH34" i="64"/>
  <c r="II34" i="64"/>
  <c r="IJ34" i="64"/>
  <c r="IK34" i="64"/>
  <c r="IL34" i="64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K48" i="64"/>
  <c r="IL48" i="64"/>
  <c r="IM48" i="64"/>
  <c r="IN48" i="64"/>
  <c r="IO48" i="64"/>
  <c r="IP48" i="64"/>
  <c r="U48" i="64"/>
  <c r="C49" i="40"/>
  <c r="C30" i="40"/>
  <c r="C11" i="40"/>
  <c r="FU15" i="20"/>
  <c r="FV15" i="20"/>
  <c r="FW15" i="20"/>
  <c r="FW17" i="20" s="1"/>
  <c r="FX15" i="20"/>
  <c r="FX11" i="20" s="1"/>
  <c r="FY15" i="20"/>
  <c r="FY17" i="20" s="1"/>
  <c r="FZ15" i="20"/>
  <c r="FZ11" i="20" s="1"/>
  <c r="FZ12" i="20" s="1"/>
  <c r="GA15" i="20"/>
  <c r="GA11" i="20" s="1"/>
  <c r="GA24" i="20" s="1"/>
  <c r="GA29" i="20" s="1"/>
  <c r="FU16" i="20"/>
  <c r="FU22" i="20" s="1"/>
  <c r="FV16" i="20"/>
  <c r="FV22" i="20" s="1"/>
  <c r="FW16" i="20"/>
  <c r="FW22" i="20" s="1"/>
  <c r="FX16" i="20"/>
  <c r="FX22" i="20" s="1"/>
  <c r="FY16" i="20"/>
  <c r="FY22" i="20" s="1"/>
  <c r="FZ16" i="20"/>
  <c r="FZ17" i="20" s="1"/>
  <c r="GA16" i="20"/>
  <c r="GA22" i="20" s="1"/>
  <c r="FX10" i="20"/>
  <c r="FY10" i="20"/>
  <c r="FY25" i="20" s="1"/>
  <c r="FY42" i="20" s="1"/>
  <c r="FZ10" i="20"/>
  <c r="FZ25" i="20" s="1"/>
  <c r="FZ42" i="20" s="1"/>
  <c r="FQ2" i="20"/>
  <c r="FR2" i="20"/>
  <c r="FS2" i="20"/>
  <c r="FT2" i="20"/>
  <c r="FT5" i="20" s="1"/>
  <c r="FU2" i="20"/>
  <c r="FV2" i="20"/>
  <c r="FW2" i="20"/>
  <c r="FW6" i="20" s="1"/>
  <c r="FX2" i="20"/>
  <c r="FY2" i="20"/>
  <c r="FY7" i="20" s="1"/>
  <c r="FZ2" i="20"/>
  <c r="FZ6" i="20" s="1"/>
  <c r="GA2" i="20"/>
  <c r="GA6" i="20" s="1"/>
  <c r="FQ3" i="20"/>
  <c r="FQ5" i="20" s="1"/>
  <c r="FR3" i="20"/>
  <c r="FR10" i="20" s="1"/>
  <c r="FR25" i="20" s="1"/>
  <c r="FR42" i="20" s="1"/>
  <c r="FS3" i="20"/>
  <c r="FT3" i="20"/>
  <c r="FU3" i="20"/>
  <c r="FV3" i="20"/>
  <c r="FV7" i="20" s="1"/>
  <c r="FW3" i="20"/>
  <c r="FX3" i="20"/>
  <c r="FX5" i="20" s="1"/>
  <c r="FY3" i="20"/>
  <c r="FZ3" i="20"/>
  <c r="FZ7" i="20" s="1"/>
  <c r="GA3" i="20"/>
  <c r="FQ4" i="20"/>
  <c r="FR4" i="20"/>
  <c r="FS4" i="20"/>
  <c r="FS10" i="20" s="1"/>
  <c r="FS25" i="20" s="1"/>
  <c r="FS42" i="20" s="1"/>
  <c r="FT4" i="20"/>
  <c r="FU4" i="20"/>
  <c r="FU10" i="20" s="1"/>
  <c r="FU25" i="20" s="1"/>
  <c r="FU42" i="20" s="1"/>
  <c r="FV4" i="20"/>
  <c r="FV10" i="20" s="1"/>
  <c r="FV25" i="20" s="1"/>
  <c r="FV42" i="20" s="1"/>
  <c r="FW4" i="20"/>
  <c r="FW10" i="20" s="1"/>
  <c r="FW25" i="20" s="1"/>
  <c r="FW42" i="20" s="1"/>
  <c r="FX4" i="20"/>
  <c r="FY4" i="20"/>
  <c r="FZ4" i="20"/>
  <c r="GA4" i="20"/>
  <c r="FU5" i="20"/>
  <c r="FV5" i="20"/>
  <c r="FX6" i="20"/>
  <c r="FU7" i="20"/>
  <c r="FX25" i="20"/>
  <c r="FX42" i="20" s="1"/>
  <c r="FZ21" i="20"/>
  <c r="GA21" i="20"/>
  <c r="DW25" i="52"/>
  <c r="DX25" i="52"/>
  <c r="DZ25" i="52"/>
  <c r="EA25" i="52"/>
  <c r="EB25" i="52"/>
  <c r="E13" i="52"/>
  <c r="F13" i="52"/>
  <c r="G13" i="52"/>
  <c r="H13" i="52"/>
  <c r="I13" i="52"/>
  <c r="DY25" i="52" s="1"/>
  <c r="J13" i="52"/>
  <c r="K13" i="52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04" i="54" s="1"/>
  <c r="N21" i="54"/>
  <c r="N203" i="54" s="1"/>
  <c r="FT10" i="20" l="1"/>
  <c r="FT25" i="20" s="1"/>
  <c r="FT42" i="20" s="1"/>
  <c r="GC58" i="20"/>
  <c r="GC66" i="20"/>
  <c r="DV25" i="52"/>
  <c r="G17" i="52"/>
  <c r="FT7" i="20"/>
  <c r="DU25" i="52"/>
  <c r="FS7" i="20"/>
  <c r="FS5" i="20"/>
  <c r="FS6" i="20"/>
  <c r="FY6" i="20"/>
  <c r="GA7" i="20"/>
  <c r="FV6" i="20"/>
  <c r="FY5" i="20"/>
  <c r="FT6" i="20"/>
  <c r="FQ10" i="20"/>
  <c r="FV17" i="20"/>
  <c r="FW5" i="20"/>
  <c r="FR6" i="20"/>
  <c r="FU6" i="20"/>
  <c r="FU11" i="20"/>
  <c r="FU12" i="20" s="1"/>
  <c r="FQ7" i="20"/>
  <c r="FX7" i="20"/>
  <c r="FW7" i="20"/>
  <c r="GA10" i="20"/>
  <c r="GA25" i="20" s="1"/>
  <c r="GA42" i="20" s="1"/>
  <c r="FR7" i="20"/>
  <c r="FR5" i="20"/>
  <c r="DT25" i="52"/>
  <c r="FQ6" i="20"/>
  <c r="FX24" i="20"/>
  <c r="FX29" i="20" s="1"/>
  <c r="FX12" i="20"/>
  <c r="FV21" i="20"/>
  <c r="FV11" i="20"/>
  <c r="FV24" i="20" s="1"/>
  <c r="FV29" i="20" s="1"/>
  <c r="GA17" i="20"/>
  <c r="FX17" i="20"/>
  <c r="FX21" i="20"/>
  <c r="FW21" i="20"/>
  <c r="FZ24" i="20"/>
  <c r="FZ29" i="20" s="1"/>
  <c r="FZ22" i="20"/>
  <c r="GA12" i="20"/>
  <c r="FY21" i="20"/>
  <c r="FY11" i="20"/>
  <c r="FW11" i="20"/>
  <c r="FU17" i="20"/>
  <c r="FU21" i="20"/>
  <c r="FV12" i="20"/>
  <c r="FQ25" i="20"/>
  <c r="FQ42" i="20" s="1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P5" i="59"/>
  <c r="N5" i="59"/>
  <c r="Q5" i="59" s="1"/>
  <c r="P4" i="59"/>
  <c r="N4" i="59"/>
  <c r="Q4" i="59" s="1"/>
  <c r="P3" i="59"/>
  <c r="N3" i="59"/>
  <c r="Q3" i="59" s="1"/>
  <c r="P2" i="59"/>
  <c r="N2" i="59"/>
  <c r="Q2" i="59" s="1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D96" i="100" l="1"/>
  <c r="N19" i="100"/>
  <c r="FU24" i="20"/>
  <c r="FU29" i="20" s="1"/>
  <c r="D101" i="100"/>
  <c r="DS25" i="52"/>
  <c r="FW12" i="20"/>
  <c r="FW24" i="20"/>
  <c r="FW29" i="20" s="1"/>
  <c r="FY12" i="20"/>
  <c r="FY24" i="20"/>
  <c r="FY29" i="20" s="1"/>
  <c r="N19" i="98"/>
  <c r="D101" i="98" s="1"/>
  <c r="C16" i="44" l="1"/>
  <c r="D16" i="44"/>
  <c r="E16" i="44"/>
  <c r="F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K33" i="6" s="1"/>
  <c r="G14" i="6"/>
  <c r="H14" i="6"/>
  <c r="I14" i="6"/>
  <c r="J14" i="6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Q34" i="50"/>
  <c r="ER34" i="50"/>
  <c r="ES34" i="50"/>
  <c r="ET34" i="50"/>
  <c r="EI34" i="50"/>
  <c r="EI16" i="50"/>
  <c r="C61" i="40"/>
  <c r="D61" i="40"/>
  <c r="E61" i="40"/>
  <c r="F61" i="40"/>
  <c r="E65" i="40" s="1"/>
  <c r="G61" i="40"/>
  <c r="H61" i="40"/>
  <c r="I61" i="40"/>
  <c r="J61" i="40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CW66" i="36" s="1"/>
  <c r="ET3" i="36"/>
  <c r="CX66" i="36" s="1"/>
  <c r="EU3" i="36"/>
  <c r="EV3" i="36"/>
  <c r="EW3" i="36"/>
  <c r="EX3" i="36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CY51" i="36" s="1"/>
  <c r="EU4" i="36"/>
  <c r="CY47" i="36" s="1"/>
  <c r="EV4" i="36"/>
  <c r="CZ47" i="36" s="1"/>
  <c r="EW4" i="36"/>
  <c r="DA47" i="36" s="1"/>
  <c r="EX4" i="36"/>
  <c r="DB47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A72" i="31" s="1"/>
  <c r="HR18" i="31"/>
  <c r="HB72" i="31" s="1"/>
  <c r="HS18" i="31"/>
  <c r="HC72" i="31" s="1"/>
  <c r="HJ78" i="31" s="1"/>
  <c r="HT18" i="31"/>
  <c r="HU18" i="31"/>
  <c r="HV18" i="31"/>
  <c r="HW18" i="31"/>
  <c r="HX18" i="31"/>
  <c r="HY18" i="31"/>
  <c r="HZ18" i="3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A60" i="31" s="1"/>
  <c r="HR14" i="31"/>
  <c r="HB60" i="31" s="1"/>
  <c r="HS14" i="31"/>
  <c r="HC60" i="31" s="1"/>
  <c r="HF78" i="31" s="1"/>
  <c r="HT14" i="31"/>
  <c r="HU14" i="31"/>
  <c r="HV14" i="31"/>
  <c r="HW14" i="31"/>
  <c r="HX14" i="31"/>
  <c r="HY14" i="31"/>
  <c r="HZ14" i="3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B78" i="31" s="1"/>
  <c r="HT10" i="31"/>
  <c r="HD48" i="31" s="1"/>
  <c r="HU10" i="31"/>
  <c r="HE48" i="31" s="1"/>
  <c r="HV10" i="31"/>
  <c r="HF48" i="31" s="1"/>
  <c r="HW10" i="31"/>
  <c r="HG4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GX78" i="31" s="1"/>
  <c r="HT6" i="31"/>
  <c r="HD36" i="31" s="1"/>
  <c r="HU6" i="31"/>
  <c r="HE36" i="31" s="1"/>
  <c r="HV6" i="31"/>
  <c r="HF36" i="31" s="1"/>
  <c r="HW6" i="31"/>
  <c r="HG36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HX2" i="31"/>
  <c r="HH96" i="31" s="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N32" i="17" s="1"/>
  <c r="HO2" i="17"/>
  <c r="HO27" i="17" s="1"/>
  <c r="HP2" i="17"/>
  <c r="HP27" i="17" s="1"/>
  <c r="HQ2" i="17"/>
  <c r="HQ27" i="17" s="1"/>
  <c r="HR2" i="17"/>
  <c r="HR27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33" i="6" s="1"/>
  <c r="G29" i="6"/>
  <c r="H29" i="6"/>
  <c r="I29" i="6"/>
  <c r="J29" i="6"/>
  <c r="K29" i="6"/>
  <c r="L29" i="6"/>
  <c r="M29" i="6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DC70" i="36" l="1"/>
  <c r="CY70" i="36"/>
  <c r="EU38" i="50"/>
  <c r="EQ38" i="50"/>
  <c r="EQ20" i="50"/>
  <c r="EU20" i="50"/>
  <c r="HB101" i="31"/>
  <c r="GX101" i="31"/>
  <c r="B61" i="40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J2" i="2"/>
  <c r="HK2" i="2"/>
  <c r="HL2" i="2"/>
  <c r="HM2" i="2"/>
  <c r="GM73" i="40" l="1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HL2" i="31"/>
  <c r="HM2" i="31"/>
  <c r="HN2" i="3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J199" i="54"/>
  <c r="J200" i="54"/>
  <c r="J197" i="54"/>
  <c r="J198" i="54"/>
  <c r="J195" i="54"/>
  <c r="J196" i="54"/>
  <c r="J187" i="54"/>
  <c r="J188" i="54"/>
  <c r="J189" i="54"/>
  <c r="J190" i="54"/>
  <c r="J201" i="54"/>
  <c r="J202" i="54"/>
  <c r="J191" i="54"/>
  <c r="J192" i="54"/>
  <c r="J193" i="54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B120" i="100"/>
  <c r="B118" i="100"/>
  <c r="B117" i="100"/>
  <c r="B116" i="100"/>
  <c r="B114" i="100"/>
  <c r="B113" i="100"/>
  <c r="B110" i="100"/>
  <c r="B106" i="100"/>
  <c r="B105" i="100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M62" i="98"/>
  <c r="N26" i="61"/>
  <c r="N27" i="59"/>
  <c r="Q27" i="59" s="1"/>
  <c r="P27" i="59"/>
  <c r="N28" i="59"/>
  <c r="Q28" i="59"/>
  <c r="P28" i="59"/>
  <c r="N29" i="59"/>
  <c r="Q29" i="59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IJ65" i="64"/>
  <c r="IK65" i="64"/>
  <c r="IL65" i="64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FS15" i="20" s="1"/>
  <c r="IG88" i="64"/>
  <c r="FT15" i="20" s="1"/>
  <c r="IH88" i="64"/>
  <c r="II88" i="64"/>
  <c r="IJ88" i="64"/>
  <c r="IK88" i="64"/>
  <c r="IL88" i="64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FS16" i="20" s="1"/>
  <c r="IG89" i="64"/>
  <c r="FT16" i="20" s="1"/>
  <c r="FT22" i="20" s="1"/>
  <c r="IH89" i="64"/>
  <c r="II89" i="64"/>
  <c r="IJ89" i="64"/>
  <c r="IK89" i="64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HX65" i="64"/>
  <c r="HY65" i="64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GY5" i="14"/>
  <c r="D19" i="12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B201" i="54" s="1"/>
  <c r="F188" i="54" s="1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197" i="54"/>
  <c r="F192" i="54" s="1"/>
  <c r="N36" i="59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L12" i="63"/>
  <c r="M12" i="63" s="1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/>
  <c r="N87" i="59"/>
  <c r="B29" i="62"/>
  <c r="M84" i="59"/>
  <c r="M100" i="59" s="1"/>
  <c r="L84" i="59"/>
  <c r="L100" i="59" s="1"/>
  <c r="K84" i="59"/>
  <c r="K100" i="59"/>
  <c r="J84" i="59"/>
  <c r="J100" i="59"/>
  <c r="I84" i="59"/>
  <c r="I100" i="59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/>
  <c r="Q77" i="59"/>
  <c r="P77" i="59"/>
  <c r="N77" i="59"/>
  <c r="B16" i="62" s="1"/>
  <c r="Q76" i="59"/>
  <c r="P76" i="59"/>
  <c r="N76" i="59"/>
  <c r="B12" i="62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F24" i="31"/>
  <c r="HJ90" i="31"/>
  <c r="HA89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B28" i="31"/>
  <c r="GY28" i="31"/>
  <c r="GY27" i="31"/>
  <c r="HC27" i="31"/>
  <c r="N84" i="59"/>
  <c r="B20" i="62" s="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FT17" i="20" l="1"/>
  <c r="FT11" i="20"/>
  <c r="FT21" i="20"/>
  <c r="FS17" i="20"/>
  <c r="FS22" i="20"/>
  <c r="FS21" i="20"/>
  <c r="FS11" i="20"/>
  <c r="GY78" i="31"/>
  <c r="F34" i="40"/>
  <c r="HJ94" i="31"/>
  <c r="HJ95" i="31"/>
  <c r="HI94" i="31"/>
  <c r="HI95" i="31"/>
  <c r="HH94" i="31"/>
  <c r="HH95" i="31"/>
  <c r="CJ25" i="52"/>
  <c r="DH25" i="52"/>
  <c r="H17" i="52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FR11" i="20"/>
  <c r="FR17" i="20"/>
  <c r="FR21" i="20"/>
  <c r="ID90" i="64"/>
  <c r="FQ16" i="20"/>
  <c r="FQ22" i="20" s="1"/>
  <c r="FQ11" i="20"/>
  <c r="FQ21" i="20"/>
  <c r="CZ70" i="36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EV20" i="50"/>
  <c r="ER20" i="50"/>
  <c r="EV38" i="50"/>
  <c r="ER38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Y101" i="31"/>
  <c r="HC101" i="31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F24" i="12" s="1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CY28" i="36"/>
  <c r="HY5" i="14"/>
  <c r="HY5" i="9"/>
  <c r="HY5" i="17"/>
  <c r="FE5" i="20"/>
  <c r="DF22" i="36"/>
  <c r="CK17" i="20"/>
  <c r="EK17" i="20"/>
  <c r="I18" i="12"/>
  <c r="HR90" i="64"/>
  <c r="CX28" i="36"/>
  <c r="ET12" i="36"/>
  <c r="ET15" i="36" s="1"/>
  <c r="IQ90" i="64"/>
  <c r="HX5" i="9"/>
  <c r="HX5" i="17"/>
  <c r="HX5" i="14"/>
  <c r="FD5" i="20"/>
  <c r="CW28" i="36"/>
  <c r="ES12" i="36"/>
  <c r="ES15" i="36" s="1"/>
  <c r="HW5" i="9"/>
  <c r="HW5" i="17"/>
  <c r="HW5" i="14"/>
  <c r="M17" i="12"/>
  <c r="CV28" i="36"/>
  <c r="ER12" i="36"/>
  <c r="ER15" i="36" s="1"/>
  <c r="IO90" i="64"/>
  <c r="HV5" i="14"/>
  <c r="HV5" i="9"/>
  <c r="HV5" i="17"/>
  <c r="HL90" i="64"/>
  <c r="CU28" i="36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HS5" i="17"/>
  <c r="K20" i="12"/>
  <c r="AC5" i="20"/>
  <c r="DB17" i="20"/>
  <c r="M55" i="40"/>
  <c r="I56" i="40"/>
  <c r="FD12" i="36"/>
  <c r="FD15" i="36" s="1"/>
  <c r="FD2" i="36"/>
  <c r="IK90" i="64"/>
  <c r="HR5" i="14"/>
  <c r="HR5" i="9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ER40" i="50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CT28" i="36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DE27" i="36"/>
  <c r="FB7" i="20"/>
  <c r="EX10" i="20"/>
  <c r="EX25" i="20" s="1"/>
  <c r="FV44" i="20" s="1"/>
  <c r="EQ5" i="20"/>
  <c r="EV5" i="20"/>
  <c r="HJ90" i="64"/>
  <c r="DD27" i="36"/>
  <c r="M60" i="40"/>
  <c r="HV23" i="17"/>
  <c r="C53" i="40"/>
  <c r="DB25" i="52"/>
  <c r="FE22" i="20"/>
  <c r="FE11" i="20"/>
  <c r="FP7" i="20"/>
  <c r="FP10" i="20"/>
  <c r="FP25" i="20" s="1"/>
  <c r="FP42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N40" i="98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CY32" i="36" l="1"/>
  <c r="CZ32" i="36" s="1"/>
  <c r="DC32" i="36"/>
  <c r="FT24" i="20"/>
  <c r="FT29" i="20" s="1"/>
  <c r="FY58" i="20" s="1"/>
  <c r="FT12" i="20"/>
  <c r="FS12" i="20"/>
  <c r="FS24" i="20"/>
  <c r="FS29" i="20" s="1"/>
  <c r="F65" i="40"/>
  <c r="FQ24" i="20"/>
  <c r="FQ29" i="20" s="1"/>
  <c r="FQ12" i="20"/>
  <c r="FR24" i="20"/>
  <c r="FR29" i="20" s="1"/>
  <c r="FR12" i="20"/>
  <c r="FQ17" i="20"/>
  <c r="J25" i="12"/>
  <c r="G25" i="12"/>
  <c r="G24" i="12"/>
  <c r="DD70" i="36"/>
  <c r="DD51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O20" i="12"/>
  <c r="J24" i="12" s="1"/>
  <c r="K24" i="12" s="1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FZ59" i="20" s="1"/>
  <c r="EV21" i="50"/>
  <c r="ER22" i="50"/>
  <c r="DF26" i="36"/>
  <c r="ET12" i="20"/>
  <c r="EU12" i="20"/>
  <c r="EU24" i="20"/>
  <c r="FS31" i="20" s="1"/>
  <c r="CZ53" i="36"/>
  <c r="CZ52" i="36"/>
  <c r="GD66" i="20" l="1"/>
  <c r="DD32" i="36"/>
  <c r="EP12" i="20"/>
  <c r="L33" i="6"/>
  <c r="AN12" i="20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HZ90" i="64"/>
  <c r="FM17" i="20"/>
  <c r="FM12" i="20" l="1"/>
  <c r="B121" i="100"/>
  <c r="N42" i="54"/>
  <c r="J204" i="54" s="1"/>
  <c r="J186" i="54"/>
</calcChain>
</file>

<file path=xl/sharedStrings.xml><?xml version="1.0" encoding="utf-8"?>
<sst xmlns="http://schemas.openxmlformats.org/spreadsheetml/2006/main" count="1615" uniqueCount="429">
  <si>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</si>
  <si>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</si>
  <si>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</si>
  <si>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</si>
  <si>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</si>
  <si>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</si>
  <si>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</si>
  <si>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</si>
  <si>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</si>
  <si>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</si>
  <si>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</si>
  <si>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</si>
  <si>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</si>
  <si>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</si>
  <si>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</si>
  <si>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</si>
  <si>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</si>
  <si>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</si>
  <si>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</si>
  <si>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</si>
  <si>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</si>
  <si>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</si>
  <si>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</si>
  <si>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</si>
  <si>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</si>
  <si>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</si>
  <si>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</si>
  <si>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</si>
  <si>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</si>
  <si>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</si>
  <si>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</si>
  <si>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</si>
  <si>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</si>
  <si>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</si>
  <si>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</si>
  <si>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</si>
  <si>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</si>
  <si>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</si>
  <si>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</si>
  <si>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</si>
  <si>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</si>
  <si>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</si>
  <si>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</si>
  <si>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</si>
  <si>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</si>
  <si>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</si>
  <si>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</si>
  <si>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</si>
  <si>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</si>
  <si>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</si>
  <si>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</si>
  <si>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</si>
  <si>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</si>
  <si>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</si>
  <si>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</si>
  <si>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</si>
  <si>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</si>
  <si>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</si>
  <si>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</si>
  <si>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</si>
  <si>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</si>
  <si>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</si>
  <si>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</si>
  <si>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</si>
  <si>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</si>
  <si>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</si>
  <si>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</si>
  <si>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</si>
  <si>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</si>
  <si>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</si>
  <si>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</si>
  <si>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</si>
  <si>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</si>
  <si>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</si>
  <si>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</si>
  <si>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</si>
  <si>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</si>
  <si>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</si>
  <si>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</si>
  <si>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</si>
  <si>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</si>
  <si>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</si>
  <si>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</si>
  <si>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</si>
  <si>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</si>
  <si>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</si>
  <si>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</si>
  <si>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</si>
  <si>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</si>
  <si>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</si>
  <si>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</si>
  <si>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</si>
  <si>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</si>
  <si>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</si>
  <si>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</si>
  <si>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</si>
  <si>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</si>
  <si>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</si>
  <si>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</si>
  <si>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</si>
  <si>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</si>
  <si>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</si>
  <si>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</si>
  <si>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</si>
  <si>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</si>
  <si>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</si>
  <si>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</si>
  <si>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</si>
  <si>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</si>
  <si>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</si>
  <si>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</si>
  <si>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</si>
  <si>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</si>
  <si>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</si>
  <si>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</si>
  <si>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</si>
  <si>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</si>
  <si>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</si>
  <si>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</si>
  <si>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</si>
  <si>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</si>
  <si>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</si>
  <si>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</si>
  <si>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</si>
  <si>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</si>
  <si>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</si>
  <si>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</si>
  <si>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</si>
  <si>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</si>
  <si>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</si>
  <si>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</si>
  <si>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</si>
  <si>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</si>
  <si>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</si>
  <si>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</si>
  <si>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</si>
  <si>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</si>
  <si>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</si>
  <si>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</si>
  <si>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</si>
  <si>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</si>
  <si>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</si>
  <si>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</si>
  <si>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</si>
  <si>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</si>
  <si>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</si>
  <si>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</si>
  <si>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</si>
  <si>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</si>
  <si>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</si>
  <si>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</si>
  <si>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</si>
  <si>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</si>
  <si>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</si>
  <si>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</si>
  <si>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</si>
  <si>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</si>
  <si>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</si>
  <si>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</si>
  <si>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</si>
  <si>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</si>
  <si>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</si>
  <si>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</si>
  <si>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</si>
  <si>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</si>
  <si>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</si>
  <si>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</si>
  <si>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</si>
  <si>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</si>
  <si>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</si>
  <si>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</si>
  <si>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</si>
  <si>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</si>
  <si>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</si>
  <si>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</si>
  <si>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</si>
  <si>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</si>
  <si>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</si>
  <si>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</si>
  <si>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</si>
  <si>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</si>
  <si>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</si>
  <si>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</si>
  <si>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</si>
  <si>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</si>
  <si>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</si>
  <si>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</si>
  <si>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</si>
  <si>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</si>
  <si>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</si>
  <si>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</si>
  <si>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</si>
  <si>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</si>
  <si>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</si>
  <si>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</si>
  <si>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</si>
  <si>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</si>
  <si>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</si>
  <si>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</si>
  <si>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</si>
  <si>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</si>
  <si>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</si>
  <si>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</si>
  <si>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</si>
  <si>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</si>
  <si>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</si>
  <si>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</si>
  <si>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</si>
  <si>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</si>
  <si>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</si>
  <si>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</si>
  <si>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</si>
  <si>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</si>
  <si>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</si>
  <si>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</si>
  <si>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</si>
  <si>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</si>
  <si>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</si>
  <si>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</si>
  <si>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</si>
  <si>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</si>
  <si>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</si>
  <si>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</si>
  <si>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</si>
  <si>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</si>
  <si>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</si>
  <si>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</si>
  <si>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</si>
  <si>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</si>
  <si>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</si>
  <si>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</si>
  <si>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</si>
  <si>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</si>
  <si>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</si>
  <si>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</si>
  <si>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</si>
  <si>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</si>
  <si>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</si>
  <si>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</si>
  <si>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</si>
  <si>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</si>
  <si>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</si>
  <si>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</si>
  <si>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</si>
  <si>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</si>
  <si>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</si>
  <si>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</si>
  <si>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</si>
  <si>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</si>
  <si>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</si>
  <si>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</si>
  <si>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</si>
  <si>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</si>
  <si>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</si>
  <si>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</si>
  <si>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</si>
  <si>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</si>
  <si>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</si>
  <si>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</si>
  <si>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</si>
  <si>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</si>
  <si>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</si>
  <si>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</si>
  <si>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</si>
  <si>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</si>
  <si>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</si>
  <si>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</si>
  <si>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</si>
  <si>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</si>
  <si>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</si>
  <si>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</si>
  <si>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</si>
  <si>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</si>
  <si>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</si>
  <si>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</si>
  <si>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</si>
  <si>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</si>
  <si>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</si>
  <si>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</si>
  <si>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</si>
  <si>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</si>
  <si>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</si>
  <si>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</si>
  <si>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</si>
  <si>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</si>
  <si>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</si>
  <si>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</si>
  <si>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</si>
  <si>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</si>
  <si>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</si>
  <si>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</si>
  <si>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</si>
  <si>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</si>
  <si>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</si>
  <si>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</si>
  <si>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</si>
  <si>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</si>
  <si>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</si>
  <si>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</si>
  <si>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</si>
  <si>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</si>
  <si>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</si>
  <si>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</si>
  <si>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</si>
  <si>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</si>
  <si>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</si>
  <si>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</si>
  <si>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</si>
  <si>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</si>
  <si>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</si>
  <si>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</si>
  <si>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</si>
  <si>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</si>
  <si>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</si>
  <si>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</si>
  <si>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</si>
  <si>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</si>
  <si>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</si>
  <si>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</si>
  <si>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</si>
  <si>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</si>
  <si>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</si>
  <si>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</si>
  <si>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</si>
  <si>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</si>
  <si>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</si>
  <si>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</si>
  <si>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</si>
  <si>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</si>
  <si>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</si>
  <si>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</si>
  <si>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</si>
  <si>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</si>
  <si>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</si>
  <si>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</si>
  <si>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</si>
  <si>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</si>
  <si>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</si>
  <si>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</si>
  <si>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</si>
  <si>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</si>
  <si>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</si>
  <si>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</si>
  <si>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</si>
  <si>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</si>
  <si>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</si>
  <si>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</si>
  <si>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</si>
  <si>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</si>
  <si>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</si>
  <si>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</si>
  <si>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</si>
  <si>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</si>
  <si>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</si>
  <si>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</si>
  <si>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</si>
  <si>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</si>
  <si>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</si>
  <si>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</si>
  <si>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</si>
  <si>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</si>
  <si>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</si>
  <si>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</si>
  <si>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</si>
  <si>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</si>
  <si>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</si>
  <si>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</si>
  <si>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</si>
  <si>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</si>
  <si>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</si>
  <si>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</si>
  <si>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</si>
  <si>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</si>
  <si>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</si>
  <si>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</si>
  <si>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</si>
  <si>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</si>
  <si>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</si>
  <si>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</si>
  <si>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</si>
  <si>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</si>
  <si>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</si>
  <si>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</si>
  <si>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</si>
  <si>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</si>
  <si>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</si>
  <si>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</si>
  <si>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</si>
  <si>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</si>
  <si>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</si>
  <si>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</si>
  <si>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</si>
  <si>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</si>
  <si>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</si>
  <si>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</si>
  <si>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</si>
  <si>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</si>
  <si>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</si>
  <si>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</si>
  <si>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</si>
  <si>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</si>
  <si>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</si>
  <si>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</si>
  <si>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</si>
  <si>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</si>
  <si>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</si>
  <si>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</si>
  <si>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</si>
  <si>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</si>
  <si>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</si>
  <si>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</si>
  <si>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</si>
  <si>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</si>
  <si>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</si>
  <si>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</si>
  <si>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</si>
  <si>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</si>
  <si>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</si>
  <si>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</si>
  <si>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</si>
  <si>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May'23</t>
  </si>
  <si>
    <t>May'22</t>
  </si>
  <si>
    <t>May'21</t>
  </si>
  <si>
    <t>May'20</t>
  </si>
  <si>
    <t>Previous Period (June 2021 to May 2022)</t>
  </si>
  <si>
    <t>Current Period (June 2022 toMay 2023)</t>
  </si>
  <si>
    <t>2022 updated 05.25.23              2023 Data updated 06.06.23</t>
  </si>
  <si>
    <t>2022 updated 05.25.23             2023 Data updated 06.06.23</t>
  </si>
  <si>
    <t>2022 updated 05.26.23              2023 Data updated 06.06.23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</si>
</sst>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</numFmts>
  <fonts count="29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rgb="FF212529"/>
      <name val="PT Sans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6" fillId="0" borderId="12"/>
  </cellStyleXfs>
  <cellXfs count="294">
    <xf numFmtId="0" fontId="0" fillId="0" borderId="0" xfId="0"/>
    <xf numFmtId="164" fontId="7" fillId="0" borderId="0" xfId="0" applyNumberFormat="1" applyFont="1"/>
    <xf numFmtId="0" fontId="8" fillId="0" borderId="0" xfId="0" applyFont="1"/>
    <xf numFmtId="17" fontId="7" fillId="0" borderId="0" xfId="0" applyNumberFormat="1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9" fontId="13" fillId="2" borderId="4" xfId="0" applyNumberFormat="1" applyFont="1" applyFill="1" applyBorder="1" applyAlignment="1">
      <alignment horizontal="center"/>
    </xf>
    <xf numFmtId="0" fontId="7" fillId="4" borderId="4" xfId="0" applyFont="1" applyFill="1" applyBorder="1"/>
    <xf numFmtId="0" fontId="7" fillId="5" borderId="4" xfId="0" applyFont="1" applyFill="1" applyBorder="1"/>
    <xf numFmtId="164" fontId="7" fillId="4" borderId="4" xfId="0" applyNumberFormat="1" applyFont="1" applyFill="1" applyBorder="1"/>
    <xf numFmtId="0" fontId="7" fillId="4" borderId="4" xfId="0" applyFont="1" applyFill="1" applyBorder="1" applyAlignment="1">
      <alignment horizontal="center"/>
    </xf>
    <xf numFmtId="164" fontId="7" fillId="0" borderId="0" xfId="0" applyNumberFormat="1" applyFont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4" fillId="0" borderId="0" xfId="0" applyFont="1"/>
    <xf numFmtId="0" fontId="7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7" fillId="6" borderId="4" xfId="0" applyFont="1" applyFill="1" applyBorder="1" applyAlignment="1">
      <alignment horizontal="left"/>
    </xf>
    <xf numFmtId="0" fontId="16" fillId="6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64" fontId="7" fillId="4" borderId="4" xfId="0" applyNumberFormat="1" applyFont="1" applyFill="1" applyBorder="1" applyAlignment="1">
      <alignment horizontal="center"/>
    </xf>
    <xf numFmtId="165" fontId="7" fillId="4" borderId="4" xfId="0" applyNumberFormat="1" applyFont="1" applyFill="1" applyBorder="1"/>
    <xf numFmtId="165" fontId="7" fillId="0" borderId="0" xfId="0" applyNumberFormat="1" applyFont="1"/>
    <xf numFmtId="165" fontId="7" fillId="0" borderId="0" xfId="0" applyNumberFormat="1" applyFont="1" applyAlignment="1">
      <alignment horizontal="center"/>
    </xf>
    <xf numFmtId="166" fontId="7" fillId="0" borderId="0" xfId="0" applyNumberFormat="1" applyFont="1"/>
    <xf numFmtId="165" fontId="13" fillId="2" borderId="4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7" fillId="4" borderId="4" xfId="0" applyNumberFormat="1" applyFont="1" applyFill="1" applyBorder="1" applyAlignment="1">
      <alignment horizontal="center"/>
    </xf>
    <xf numFmtId="3" fontId="7" fillId="4" borderId="4" xfId="0" applyNumberFormat="1" applyFont="1" applyFill="1" applyBorder="1"/>
    <xf numFmtId="0" fontId="7" fillId="0" borderId="0" xfId="0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4" xfId="0" applyFont="1" applyFill="1" applyBorder="1" applyAlignment="1">
      <alignment horizontal="center" wrapText="1"/>
    </xf>
    <xf numFmtId="166" fontId="7" fillId="4" borderId="4" xfId="0" applyNumberFormat="1" applyFont="1" applyFill="1" applyBorder="1"/>
    <xf numFmtId="167" fontId="7" fillId="4" borderId="4" xfId="0" applyNumberFormat="1" applyFont="1" applyFill="1" applyBorder="1" applyAlignment="1">
      <alignment horizontal="center" wrapText="1"/>
    </xf>
    <xf numFmtId="167" fontId="7" fillId="4" borderId="4" xfId="0" applyNumberFormat="1" applyFont="1" applyFill="1" applyBorder="1" applyAlignment="1">
      <alignment horizontal="center"/>
    </xf>
    <xf numFmtId="2" fontId="7" fillId="4" borderId="4" xfId="0" applyNumberFormat="1" applyFont="1" applyFill="1" applyBorder="1"/>
    <xf numFmtId="17" fontId="7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1" fontId="7" fillId="0" borderId="0" xfId="0" applyNumberFormat="1" applyFont="1"/>
    <xf numFmtId="1" fontId="7" fillId="4" borderId="4" xfId="0" applyNumberFormat="1" applyFont="1" applyFill="1" applyBorder="1"/>
    <xf numFmtId="0" fontId="7" fillId="7" borderId="4" xfId="0" applyFont="1" applyFill="1" applyBorder="1"/>
    <xf numFmtId="1" fontId="16" fillId="0" borderId="0" xfId="0" applyNumberFormat="1" applyFont="1"/>
    <xf numFmtId="17" fontId="7" fillId="4" borderId="4" xfId="0" applyNumberFormat="1" applyFont="1" applyFill="1" applyBorder="1"/>
    <xf numFmtId="0" fontId="7" fillId="0" borderId="0" xfId="0" applyFont="1" applyAlignment="1">
      <alignment wrapText="1"/>
    </xf>
    <xf numFmtId="165" fontId="7" fillId="0" borderId="0" xfId="0" applyNumberFormat="1" applyFont="1" applyAlignment="1">
      <alignment wrapText="1"/>
    </xf>
    <xf numFmtId="165" fontId="7" fillId="4" borderId="4" xfId="0" applyNumberFormat="1" applyFont="1" applyFill="1" applyBorder="1" applyAlignment="1">
      <alignment wrapText="1"/>
    </xf>
    <xf numFmtId="0" fontId="7" fillId="8" borderId="4" xfId="0" applyFont="1" applyFill="1" applyBorder="1"/>
    <xf numFmtId="0" fontId="11" fillId="0" borderId="6" xfId="0" applyFont="1" applyBorder="1" applyAlignment="1">
      <alignment horizontal="center"/>
    </xf>
    <xf numFmtId="9" fontId="11" fillId="0" borderId="6" xfId="0" applyNumberFormat="1" applyFont="1" applyBorder="1"/>
    <xf numFmtId="0" fontId="11" fillId="0" borderId="17" xfId="0" applyFont="1" applyBorder="1" applyAlignment="1">
      <alignment horizontal="center"/>
    </xf>
    <xf numFmtId="0" fontId="11" fillId="0" borderId="0" xfId="0" applyFont="1"/>
    <xf numFmtId="9" fontId="11" fillId="0" borderId="0" xfId="0" applyNumberFormat="1" applyFont="1"/>
    <xf numFmtId="9" fontId="11" fillId="0" borderId="19" xfId="0" applyNumberFormat="1" applyFont="1" applyBorder="1"/>
    <xf numFmtId="0" fontId="11" fillId="0" borderId="0" xfId="0" applyFont="1" applyAlignment="1">
      <alignment horizontal="center"/>
    </xf>
    <xf numFmtId="6" fontId="11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9" fontId="11" fillId="0" borderId="19" xfId="0" applyNumberFormat="1" applyFont="1" applyBorder="1" applyAlignment="1">
      <alignment horizontal="center"/>
    </xf>
    <xf numFmtId="0" fontId="19" fillId="9" borderId="4" xfId="0" applyFont="1" applyFill="1" applyBorder="1"/>
    <xf numFmtId="168" fontId="11" fillId="4" borderId="4" xfId="0" applyNumberFormat="1" applyFont="1" applyFill="1" applyBorder="1" applyAlignment="1">
      <alignment horizontal="center"/>
    </xf>
    <xf numFmtId="9" fontId="11" fillId="4" borderId="4" xfId="0" applyNumberFormat="1" applyFont="1" applyFill="1" applyBorder="1" applyAlignment="1">
      <alignment horizontal="center"/>
    </xf>
    <xf numFmtId="6" fontId="11" fillId="4" borderId="4" xfId="0" applyNumberFormat="1" applyFont="1" applyFill="1" applyBorder="1" applyAlignment="1">
      <alignment horizontal="center"/>
    </xf>
    <xf numFmtId="9" fontId="11" fillId="4" borderId="20" xfId="0" applyNumberFormat="1" applyFont="1" applyFill="1" applyBorder="1" applyAlignment="1">
      <alignment horizontal="center"/>
    </xf>
    <xf numFmtId="9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0" fontId="11" fillId="4" borderId="4" xfId="0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68" fontId="11" fillId="0" borderId="22" xfId="0" applyNumberFormat="1" applyFont="1" applyBorder="1" applyAlignment="1">
      <alignment horizontal="center"/>
    </xf>
    <xf numFmtId="9" fontId="11" fillId="0" borderId="22" xfId="0" applyNumberFormat="1" applyFont="1" applyBorder="1" applyAlignment="1">
      <alignment horizontal="center"/>
    </xf>
    <xf numFmtId="6" fontId="11" fillId="4" borderId="23" xfId="0" applyNumberFormat="1" applyFont="1" applyFill="1" applyBorder="1" applyAlignment="1">
      <alignment horizontal="center"/>
    </xf>
    <xf numFmtId="9" fontId="11" fillId="4" borderId="23" xfId="0" applyNumberFormat="1" applyFont="1" applyFill="1" applyBorder="1" applyAlignment="1">
      <alignment horizontal="center"/>
    </xf>
    <xf numFmtId="168" fontId="11" fillId="4" borderId="23" xfId="0" applyNumberFormat="1" applyFont="1" applyFill="1" applyBorder="1" applyAlignment="1">
      <alignment horizontal="center"/>
    </xf>
    <xf numFmtId="9" fontId="11" fillId="0" borderId="24" xfId="0" applyNumberFormat="1" applyFont="1" applyBorder="1" applyAlignment="1">
      <alignment horizontal="center"/>
    </xf>
    <xf numFmtId="9" fontId="7" fillId="0" borderId="0" xfId="0" applyNumberFormat="1" applyFont="1"/>
    <xf numFmtId="9" fontId="7" fillId="8" borderId="4" xfId="0" applyNumberFormat="1" applyFont="1" applyFill="1" applyBorder="1"/>
    <xf numFmtId="0" fontId="7" fillId="8" borderId="28" xfId="0" applyFont="1" applyFill="1" applyBorder="1"/>
    <xf numFmtId="0" fontId="7" fillId="0" borderId="22" xfId="0" applyFont="1" applyBorder="1" applyAlignment="1">
      <alignment horizontal="center"/>
    </xf>
    <xf numFmtId="0" fontId="11" fillId="8" borderId="28" xfId="0" applyFont="1" applyFill="1" applyBorder="1"/>
    <xf numFmtId="0" fontId="11" fillId="8" borderId="4" xfId="0" applyFont="1" applyFill="1" applyBorder="1"/>
    <xf numFmtId="9" fontId="11" fillId="8" borderId="28" xfId="0" applyNumberFormat="1" applyFont="1" applyFill="1" applyBorder="1"/>
    <xf numFmtId="0" fontId="11" fillId="8" borderId="4" xfId="0" applyFont="1" applyFill="1" applyBorder="1" applyAlignment="1">
      <alignment horizontal="center"/>
    </xf>
    <xf numFmtId="6" fontId="11" fillId="0" borderId="19" xfId="0" applyNumberFormat="1" applyFont="1" applyBorder="1"/>
    <xf numFmtId="9" fontId="11" fillId="8" borderId="4" xfId="0" applyNumberFormat="1" applyFont="1" applyFill="1" applyBorder="1"/>
    <xf numFmtId="9" fontId="11" fillId="8" borderId="4" xfId="0" applyNumberFormat="1" applyFont="1" applyFill="1" applyBorder="1" applyAlignment="1">
      <alignment horizontal="center"/>
    </xf>
    <xf numFmtId="168" fontId="11" fillId="8" borderId="28" xfId="0" applyNumberFormat="1" applyFont="1" applyFill="1" applyBorder="1" applyAlignment="1">
      <alignment horizontal="center"/>
    </xf>
    <xf numFmtId="9" fontId="11" fillId="8" borderId="28" xfId="0" applyNumberFormat="1" applyFont="1" applyFill="1" applyBorder="1" applyAlignment="1">
      <alignment horizontal="center"/>
    </xf>
    <xf numFmtId="1" fontId="11" fillId="8" borderId="28" xfId="0" applyNumberFormat="1" applyFont="1" applyFill="1" applyBorder="1" applyAlignment="1">
      <alignment horizontal="center"/>
    </xf>
    <xf numFmtId="0" fontId="7" fillId="10" borderId="4" xfId="0" applyFont="1" applyFill="1" applyBorder="1"/>
    <xf numFmtId="0" fontId="11" fillId="0" borderId="19" xfId="0" applyFont="1" applyBorder="1" applyAlignment="1">
      <alignment horizontal="center"/>
    </xf>
    <xf numFmtId="0" fontId="11" fillId="0" borderId="19" xfId="0" applyFont="1" applyBorder="1"/>
    <xf numFmtId="0" fontId="7" fillId="0" borderId="19" xfId="0" applyFont="1" applyBorder="1"/>
    <xf numFmtId="0" fontId="11" fillId="4" borderId="4" xfId="0" applyFont="1" applyFill="1" applyBorder="1"/>
    <xf numFmtId="6" fontId="11" fillId="4" borderId="20" xfId="0" applyNumberFormat="1" applyFont="1" applyFill="1" applyBorder="1"/>
    <xf numFmtId="9" fontId="11" fillId="4" borderId="32" xfId="0" applyNumberFormat="1" applyFont="1" applyFill="1" applyBorder="1" applyAlignment="1">
      <alignment horizontal="center"/>
    </xf>
    <xf numFmtId="6" fontId="11" fillId="4" borderId="4" xfId="0" applyNumberFormat="1" applyFont="1" applyFill="1" applyBorder="1"/>
    <xf numFmtId="0" fontId="7" fillId="11" borderId="4" xfId="0" applyFont="1" applyFill="1" applyBorder="1"/>
    <xf numFmtId="165" fontId="11" fillId="0" borderId="0" xfId="0" applyNumberFormat="1" applyFont="1" applyAlignment="1">
      <alignment horizontal="center"/>
    </xf>
    <xf numFmtId="165" fontId="11" fillId="4" borderId="4" xfId="0" applyNumberFormat="1" applyFont="1" applyFill="1" applyBorder="1" applyAlignment="1">
      <alignment horizontal="center"/>
    </xf>
    <xf numFmtId="0" fontId="11" fillId="4" borderId="20" xfId="0" applyFont="1" applyFill="1" applyBorder="1"/>
    <xf numFmtId="0" fontId="7" fillId="4" borderId="20" xfId="0" applyFont="1" applyFill="1" applyBorder="1" applyAlignment="1">
      <alignment horizontal="center"/>
    </xf>
    <xf numFmtId="0" fontId="7" fillId="9" borderId="4" xfId="0" applyFont="1" applyFill="1" applyBorder="1"/>
    <xf numFmtId="0" fontId="11" fillId="0" borderId="9" xfId="0" applyFont="1" applyBorder="1" applyAlignment="1">
      <alignment horizontal="center"/>
    </xf>
    <xf numFmtId="0" fontId="11" fillId="0" borderId="9" xfId="0" applyFont="1" applyBorder="1"/>
    <xf numFmtId="6" fontId="11" fillId="0" borderId="0" xfId="0" applyNumberFormat="1" applyFont="1"/>
    <xf numFmtId="9" fontId="11" fillId="0" borderId="9" xfId="0" applyNumberFormat="1" applyFont="1" applyBorder="1" applyAlignment="1">
      <alignment horizontal="center"/>
    </xf>
    <xf numFmtId="0" fontId="11" fillId="4" borderId="37" xfId="0" applyFont="1" applyFill="1" applyBorder="1" applyAlignment="1">
      <alignment horizontal="center"/>
    </xf>
    <xf numFmtId="168" fontId="11" fillId="4" borderId="39" xfId="0" applyNumberFormat="1" applyFont="1" applyFill="1" applyBorder="1" applyAlignment="1">
      <alignment horizontal="center"/>
    </xf>
    <xf numFmtId="9" fontId="11" fillId="4" borderId="39" xfId="0" applyNumberFormat="1" applyFont="1" applyFill="1" applyBorder="1" applyAlignment="1">
      <alignment horizontal="center"/>
    </xf>
    <xf numFmtId="6" fontId="11" fillId="4" borderId="39" xfId="0" applyNumberFormat="1" applyFont="1" applyFill="1" applyBorder="1"/>
    <xf numFmtId="9" fontId="11" fillId="4" borderId="40" xfId="0" applyNumberFormat="1" applyFont="1" applyFill="1" applyBorder="1" applyAlignment="1">
      <alignment horizontal="center"/>
    </xf>
    <xf numFmtId="164" fontId="7" fillId="12" borderId="4" xfId="0" applyNumberFormat="1" applyFont="1" applyFill="1" applyBorder="1" applyAlignment="1">
      <alignment horizontal="center"/>
    </xf>
    <xf numFmtId="0" fontId="7" fillId="10" borderId="4" xfId="0" applyFont="1" applyFill="1" applyBorder="1" applyAlignment="1">
      <alignment horizontal="center"/>
    </xf>
    <xf numFmtId="0" fontId="7" fillId="1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7" fillId="12" borderId="42" xfId="0" applyFont="1" applyFill="1" applyBorder="1"/>
    <xf numFmtId="0" fontId="7" fillId="10" borderId="4" xfId="0" applyFont="1" applyFill="1" applyBorder="1" applyAlignment="1">
      <alignment horizontal="center" wrapText="1"/>
    </xf>
    <xf numFmtId="164" fontId="7" fillId="10" borderId="4" xfId="0" applyNumberFormat="1" applyFont="1" applyFill="1" applyBorder="1" applyAlignment="1">
      <alignment horizontal="center"/>
    </xf>
    <xf numFmtId="164" fontId="7" fillId="10" borderId="4" xfId="0" applyNumberFormat="1" applyFont="1" applyFill="1" applyBorder="1"/>
    <xf numFmtId="0" fontId="7" fillId="12" borderId="4" xfId="0" applyFont="1" applyFill="1" applyBorder="1"/>
    <xf numFmtId="0" fontId="7" fillId="2" borderId="4" xfId="0" applyFont="1" applyFill="1" applyBorder="1"/>
    <xf numFmtId="0" fontId="7" fillId="13" borderId="4" xfId="0" applyFont="1" applyFill="1" applyBorder="1" applyAlignment="1">
      <alignment horizontal="center"/>
    </xf>
    <xf numFmtId="0" fontId="7" fillId="13" borderId="4" xfId="0" applyFont="1" applyFill="1" applyBorder="1"/>
    <xf numFmtId="165" fontId="7" fillId="0" borderId="0" xfId="0" applyNumberFormat="1" applyFont="1" applyAlignment="1">
      <alignment horizontal="right"/>
    </xf>
    <xf numFmtId="165" fontId="7" fillId="12" borderId="4" xfId="0" applyNumberFormat="1" applyFont="1" applyFill="1" applyBorder="1" applyAlignment="1">
      <alignment horizontal="right"/>
    </xf>
    <xf numFmtId="165" fontId="7" fillId="14" borderId="4" xfId="0" applyNumberFormat="1" applyFont="1" applyFill="1" applyBorder="1" applyAlignment="1">
      <alignment horizontal="right"/>
    </xf>
    <xf numFmtId="0" fontId="7" fillId="12" borderId="4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5" fontId="7" fillId="12" borderId="4" xfId="0" applyNumberFormat="1" applyFont="1" applyFill="1" applyBorder="1"/>
    <xf numFmtId="0" fontId="16" fillId="10" borderId="4" xfId="0" applyFont="1" applyFill="1" applyBorder="1" applyAlignment="1">
      <alignment horizontal="center"/>
    </xf>
    <xf numFmtId="0" fontId="7" fillId="6" borderId="4" xfId="0" applyFont="1" applyFill="1" applyBorder="1"/>
    <xf numFmtId="0" fontId="7" fillId="0" borderId="0" xfId="0" applyFont="1" applyAlignment="1">
      <alignment horizontal="right"/>
    </xf>
    <xf numFmtId="0" fontId="0" fillId="15" borderId="0" xfId="0" applyFill="1"/>
    <xf numFmtId="0" fontId="20" fillId="0" borderId="0" xfId="0" applyFont="1" applyAlignment="1">
      <alignment wrapText="1"/>
    </xf>
    <xf numFmtId="0" fontId="20" fillId="0" borderId="0" xfId="0" applyFont="1"/>
    <xf numFmtId="0" fontId="7" fillId="4" borderId="12" xfId="0" applyFont="1" applyFill="1" applyBorder="1"/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/>
    </xf>
    <xf numFmtId="0" fontId="20" fillId="4" borderId="4" xfId="0" applyFont="1" applyFill="1" applyBorder="1"/>
    <xf numFmtId="9" fontId="13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20" fillId="0" borderId="4" xfId="0" applyFont="1" applyBorder="1"/>
    <xf numFmtId="1" fontId="7" fillId="0" borderId="4" xfId="0" applyNumberFormat="1" applyFont="1" applyBorder="1"/>
    <xf numFmtId="0" fontId="12" fillId="0" borderId="12" xfId="0" applyFont="1" applyBorder="1" applyAlignment="1">
      <alignment horizontal="center" vertical="center"/>
    </xf>
    <xf numFmtId="164" fontId="7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7" fillId="17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/>
    </xf>
    <xf numFmtId="0" fontId="7" fillId="18" borderId="4" xfId="0" applyFont="1" applyFill="1" applyBorder="1" applyAlignment="1">
      <alignment horizontal="center" wrapText="1"/>
    </xf>
    <xf numFmtId="0" fontId="7" fillId="19" borderId="4" xfId="0" applyFont="1" applyFill="1" applyBorder="1"/>
    <xf numFmtId="0" fontId="0" fillId="20" borderId="0" xfId="0" applyFill="1"/>
    <xf numFmtId="6" fontId="7" fillId="0" borderId="0" xfId="0" applyNumberFormat="1" applyFont="1"/>
    <xf numFmtId="0" fontId="7" fillId="19" borderId="4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 wrapText="1"/>
    </xf>
    <xf numFmtId="0" fontId="6" fillId="0" borderId="12" xfId="1"/>
    <xf numFmtId="169" fontId="6" fillId="0" borderId="12" xfId="1" applyNumberFormat="1"/>
    <xf numFmtId="169" fontId="7" fillId="0" borderId="12" xfId="1" applyNumberFormat="1" applyFont="1"/>
    <xf numFmtId="165" fontId="6" fillId="0" borderId="12" xfId="1" applyNumberFormat="1"/>
    <xf numFmtId="0" fontId="23" fillId="0" borderId="12" xfId="1" applyFont="1" applyAlignment="1">
      <alignment horizontal="center"/>
    </xf>
    <xf numFmtId="0" fontId="8" fillId="16" borderId="0" xfId="0" applyFont="1" applyFill="1"/>
    <xf numFmtId="0" fontId="7" fillId="0" borderId="12" xfId="0" applyFont="1" applyBorder="1"/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2" fillId="21" borderId="0" xfId="0" applyFont="1" applyFill="1" applyAlignment="1">
      <alignment horizontal="center" vertical="center"/>
    </xf>
    <xf numFmtId="0" fontId="16" fillId="22" borderId="12" xfId="0" applyFont="1" applyFill="1" applyBorder="1" applyAlignment="1">
      <alignment horizontal="center"/>
    </xf>
    <xf numFmtId="0" fontId="7" fillId="24" borderId="12" xfId="0" applyFont="1" applyFill="1" applyBorder="1"/>
    <xf numFmtId="0" fontId="26" fillId="0" borderId="0" xfId="0" applyFont="1"/>
    <xf numFmtId="1" fontId="13" fillId="2" borderId="4" xfId="0" applyNumberFormat="1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6" fontId="12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5" fillId="0" borderId="12" xfId="1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2" fillId="3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65" fontId="26" fillId="0" borderId="0" xfId="0" applyNumberFormat="1" applyFont="1"/>
    <xf numFmtId="0" fontId="7" fillId="4" borderId="12" xfId="0" applyFont="1" applyFill="1" applyBorder="1" applyAlignment="1">
      <alignment horizontal="center" wrapText="1"/>
    </xf>
    <xf numFmtId="165" fontId="7" fillId="4" borderId="12" xfId="0" applyNumberFormat="1" applyFont="1" applyFill="1" applyBorder="1"/>
    <xf numFmtId="165" fontId="0" fillId="0" borderId="0" xfId="0" applyNumberFormat="1"/>
    <xf numFmtId="0" fontId="8" fillId="0" borderId="0" xfId="0" applyFont="1" applyAlignment="1">
      <alignment horizontal="center" vertical="center"/>
    </xf>
    <xf numFmtId="0" fontId="4" fillId="0" borderId="12" xfId="1" applyFont="1"/>
    <xf numFmtId="0" fontId="7" fillId="18" borderId="4" xfId="0" applyFont="1" applyFill="1" applyBorder="1"/>
    <xf numFmtId="0" fontId="7" fillId="25" borderId="4" xfId="0" applyFont="1" applyFill="1" applyBorder="1"/>
    <xf numFmtId="0" fontId="26" fillId="12" borderId="4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164" fontId="26" fillId="4" borderId="4" xfId="0" applyNumberFormat="1" applyFont="1" applyFill="1" applyBorder="1" applyAlignment="1">
      <alignment horizontal="center"/>
    </xf>
    <xf numFmtId="164" fontId="26" fillId="17" borderId="4" xfId="0" applyNumberFormat="1" applyFont="1" applyFill="1" applyBorder="1" applyAlignment="1">
      <alignment horizontal="center"/>
    </xf>
    <xf numFmtId="0" fontId="26" fillId="16" borderId="0" xfId="0" applyFont="1" applyFill="1"/>
    <xf numFmtId="0" fontId="26" fillId="10" borderId="4" xfId="0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26" fillId="12" borderId="12" xfId="0" applyFont="1" applyFill="1" applyBorder="1" applyAlignment="1">
      <alignment horizontal="center" wrapText="1"/>
    </xf>
    <xf numFmtId="0" fontId="26" fillId="4" borderId="4" xfId="0" applyFont="1" applyFill="1" applyBorder="1" applyAlignment="1">
      <alignment horizontal="center"/>
    </xf>
    <xf numFmtId="0" fontId="26" fillId="10" borderId="43" xfId="0" applyFont="1" applyFill="1" applyBorder="1" applyAlignment="1">
      <alignment horizontal="center" wrapText="1"/>
    </xf>
    <xf numFmtId="0" fontId="26" fillId="0" borderId="41" xfId="0" applyFont="1" applyBorder="1" applyAlignment="1">
      <alignment horizontal="center"/>
    </xf>
    <xf numFmtId="164" fontId="26" fillId="4" borderId="43" xfId="0" applyNumberFormat="1" applyFont="1" applyFill="1" applyBorder="1" applyAlignment="1">
      <alignment horizontal="center"/>
    </xf>
    <xf numFmtId="0" fontId="26" fillId="0" borderId="44" xfId="0" applyFont="1" applyBorder="1" applyAlignment="1">
      <alignment horizontal="center" wrapText="1"/>
    </xf>
    <xf numFmtId="0" fontId="26" fillId="18" borderId="43" xfId="0" applyFont="1" applyFill="1" applyBorder="1" applyAlignment="1">
      <alignment horizontal="center" vertical="center" wrapText="1"/>
    </xf>
    <xf numFmtId="0" fontId="26" fillId="4" borderId="43" xfId="0" applyFont="1" applyFill="1" applyBorder="1" applyAlignment="1">
      <alignment horizontal="center" wrapText="1"/>
    </xf>
    <xf numFmtId="0" fontId="26" fillId="2" borderId="4" xfId="0" applyFont="1" applyFill="1" applyBorder="1"/>
    <xf numFmtId="0" fontId="26" fillId="13" borderId="4" xfId="0" applyFont="1" applyFill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26" fillId="4" borderId="4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/>
    </xf>
    <xf numFmtId="0" fontId="26" fillId="10" borderId="4" xfId="0" applyFont="1" applyFill="1" applyBorder="1"/>
    <xf numFmtId="0" fontId="26" fillId="6" borderId="4" xfId="0" applyFont="1" applyFill="1" applyBorder="1"/>
    <xf numFmtId="0" fontId="15" fillId="22" borderId="12" xfId="0" applyFont="1" applyFill="1" applyBorder="1" applyAlignment="1">
      <alignment horizontal="center"/>
    </xf>
    <xf numFmtId="0" fontId="26" fillId="24" borderId="12" xfId="0" applyFont="1" applyFill="1" applyBorder="1"/>
    <xf numFmtId="0" fontId="0" fillId="23" borderId="0" xfId="0" applyFill="1"/>
    <xf numFmtId="0" fontId="0" fillId="26" borderId="0" xfId="0" applyFill="1"/>
    <xf numFmtId="165" fontId="3" fillId="0" borderId="12" xfId="1" applyNumberFormat="1" applyFont="1"/>
    <xf numFmtId="0" fontId="7" fillId="28" borderId="4" xfId="0" applyFont="1" applyFill="1" applyBorder="1"/>
    <xf numFmtId="164" fontId="7" fillId="27" borderId="4" xfId="0" applyNumberFormat="1" applyFont="1" applyFill="1" applyBorder="1" applyAlignment="1">
      <alignment horizontal="center"/>
    </xf>
    <xf numFmtId="0" fontId="7" fillId="29" borderId="4" xfId="0" applyFont="1" applyFill="1" applyBorder="1"/>
    <xf numFmtId="0" fontId="16" fillId="28" borderId="12" xfId="0" applyFont="1" applyFill="1" applyBorder="1" applyAlignment="1">
      <alignment horizontal="center"/>
    </xf>
    <xf numFmtId="0" fontId="16" fillId="28" borderId="4" xfId="0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15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2" fillId="3" borderId="12" xfId="0" applyNumberFormat="1" applyFont="1" applyFill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/>
    </xf>
    <xf numFmtId="9" fontId="13" fillId="0" borderId="12" xfId="0" applyNumberFormat="1" applyFont="1" applyBorder="1" applyAlignment="1">
      <alignment horizontal="center"/>
    </xf>
    <xf numFmtId="16" fontId="12" fillId="0" borderId="12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2" fillId="0" borderId="12" xfId="1" applyFont="1"/>
    <xf numFmtId="165" fontId="2" fillId="0" borderId="12" xfId="1" applyNumberFormat="1" applyFont="1"/>
    <xf numFmtId="0" fontId="0" fillId="0" borderId="0" xfId="0" applyAlignment="1">
      <alignment horizontal="right"/>
    </xf>
    <xf numFmtId="0" fontId="26" fillId="23" borderId="0" xfId="0" applyFont="1" applyFill="1" applyAlignment="1">
      <alignment horizontal="center" wrapText="1"/>
    </xf>
    <xf numFmtId="0" fontId="7" fillId="23" borderId="0" xfId="0" applyFont="1" applyFill="1" applyAlignment="1">
      <alignment horizontal="center"/>
    </xf>
    <xf numFmtId="0" fontId="7" fillId="30" borderId="4" xfId="0" applyFont="1" applyFill="1" applyBorder="1" applyAlignment="1">
      <alignment horizontal="center"/>
    </xf>
    <xf numFmtId="2" fontId="28" fillId="0" borderId="0" xfId="0" applyNumberFormat="1" applyFont="1" applyAlignment="1">
      <alignment horizontal="center" vertical="center" wrapText="1"/>
    </xf>
    <xf numFmtId="0" fontId="1" fillId="0" borderId="12" xfId="1" applyFont="1"/>
    <xf numFmtId="0" fontId="9" fillId="2" borderId="1" xfId="0" applyFont="1" applyFill="1" applyBorder="1" applyAlignment="1">
      <alignment horizontal="center"/>
    </xf>
    <xf numFmtId="0" fontId="10" fillId="0" borderId="2" xfId="0" applyFont="1" applyBorder="1"/>
    <xf numFmtId="0" fontId="10" fillId="0" borderId="3" xfId="0" applyFont="1" applyBorder="1"/>
    <xf numFmtId="0" fontId="9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/>
    <xf numFmtId="0" fontId="24" fillId="0" borderId="12" xfId="1" applyFont="1" applyAlignment="1">
      <alignment horizontal="center"/>
    </xf>
    <xf numFmtId="9" fontId="7" fillId="0" borderId="25" xfId="0" applyNumberFormat="1" applyFont="1" applyBorder="1" applyAlignment="1">
      <alignment horizontal="center"/>
    </xf>
    <xf numFmtId="0" fontId="10" fillId="0" borderId="26" xfId="0" applyFont="1" applyBorder="1"/>
    <xf numFmtId="0" fontId="10" fillId="0" borderId="27" xfId="0" applyFont="1" applyBorder="1"/>
    <xf numFmtId="0" fontId="7" fillId="0" borderId="13" xfId="0" applyFont="1" applyBorder="1" applyAlignment="1">
      <alignment horizontal="center"/>
    </xf>
    <xf numFmtId="0" fontId="10" fillId="0" borderId="14" xfId="0" applyFont="1" applyBorder="1"/>
    <xf numFmtId="0" fontId="7" fillId="0" borderId="22" xfId="0" applyFont="1" applyBorder="1" applyAlignment="1">
      <alignment horizontal="center"/>
    </xf>
    <xf numFmtId="0" fontId="10" fillId="0" borderId="22" xfId="0" applyFont="1" applyBorder="1"/>
    <xf numFmtId="0" fontId="10" fillId="0" borderId="24" xfId="0" applyFont="1" applyBorder="1"/>
    <xf numFmtId="0" fontId="11" fillId="0" borderId="16" xfId="0" applyFont="1" applyBorder="1" applyAlignment="1">
      <alignment horizontal="center"/>
    </xf>
    <xf numFmtId="0" fontId="10" fillId="0" borderId="6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8" fillId="0" borderId="18" xfId="0" applyFont="1" applyBorder="1" applyAlignment="1">
      <alignment horizontal="left"/>
    </xf>
    <xf numFmtId="0" fontId="11" fillId="4" borderId="29" xfId="0" applyFont="1" applyFill="1" applyBorder="1" applyAlignment="1">
      <alignment horizontal="center"/>
    </xf>
    <xf numFmtId="0" fontId="10" fillId="0" borderId="12" xfId="0" applyFont="1" applyBorder="1"/>
    <xf numFmtId="0" fontId="11" fillId="4" borderId="30" xfId="0" applyFont="1" applyFill="1" applyBorder="1" applyAlignment="1">
      <alignment horizontal="center"/>
    </xf>
    <xf numFmtId="0" fontId="10" fillId="0" borderId="31" xfId="0" applyFont="1" applyBorder="1"/>
    <xf numFmtId="0" fontId="11" fillId="4" borderId="38" xfId="0" applyFont="1" applyFill="1" applyBorder="1" applyAlignment="1">
      <alignment horizontal="center"/>
    </xf>
    <xf numFmtId="0" fontId="10" fillId="0" borderId="35" xfId="0" applyFont="1" applyBorder="1"/>
    <xf numFmtId="0" fontId="18" fillId="0" borderId="8" xfId="0" applyFont="1" applyBorder="1" applyAlignment="1">
      <alignment horizontal="left"/>
    </xf>
    <xf numFmtId="0" fontId="11" fillId="0" borderId="8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0" fillId="0" borderId="7" xfId="0" applyFont="1" applyBorder="1"/>
    <xf numFmtId="0" fontId="11" fillId="4" borderId="36" xfId="0" applyFont="1" applyFill="1" applyBorder="1" applyAlignment="1">
      <alignment horizontal="center"/>
    </xf>
    <xf numFmtId="0" fontId="17" fillId="9" borderId="33" xfId="0" applyFont="1" applyFill="1" applyBorder="1" applyAlignment="1">
      <alignment horizontal="center"/>
    </xf>
    <xf numFmtId="0" fontId="10" fillId="0" borderId="34" xfId="0" applyFont="1" applyBorder="1"/>
    <xf numFmtId="0" fontId="17" fillId="11" borderId="10" xfId="0" applyFont="1" applyFill="1" applyBorder="1" applyAlignment="1">
      <alignment horizontal="center"/>
    </xf>
    <xf numFmtId="0" fontId="10" fillId="0" borderId="11" xfId="0" applyFont="1" applyBorder="1"/>
    <xf numFmtId="0" fontId="11" fillId="0" borderId="21" xfId="0" applyFont="1" applyBorder="1" applyAlignment="1">
      <alignment horizontal="center"/>
    </xf>
    <xf numFmtId="0" fontId="17" fillId="10" borderId="10" xfId="0" applyFont="1" applyFill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17" fillId="8" borderId="10" xfId="0" applyFont="1" applyFill="1" applyBorder="1" applyAlignment="1">
      <alignment horizontal="center"/>
    </xf>
    <xf numFmtId="9" fontId="7" fillId="0" borderId="0" xfId="0" applyNumberFormat="1" applyFont="1" applyAlignment="1">
      <alignment horizontal="center"/>
    </xf>
    <xf numFmtId="0" fontId="11" fillId="0" borderId="13" xfId="0" applyFont="1" applyBorder="1" applyAlignment="1">
      <alignment horizontal="center"/>
    </xf>
    <xf numFmtId="0" fontId="10" fillId="0" borderId="15" xfId="0" applyFont="1" applyBorder="1"/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worksheet" Target="worksheets/sheet7.xml"/><Relationship Id="rId42" Type="http://schemas.openxmlformats.org/officeDocument/2006/relationships/worksheet" Target="worksheets/sheet12.xml"/><Relationship Id="rId47" Type="http://schemas.openxmlformats.org/officeDocument/2006/relationships/worksheet" Target="worksheets/sheet14.xml"/><Relationship Id="rId63" Type="http://schemas.openxmlformats.org/officeDocument/2006/relationships/worksheet" Target="worksheets/sheet18.xml"/><Relationship Id="rId68" Type="http://schemas.openxmlformats.org/officeDocument/2006/relationships/worksheet" Target="worksheets/sheet20.xml"/><Relationship Id="rId16" Type="http://schemas.openxmlformats.org/officeDocument/2006/relationships/worksheet" Target="worksheets/sheet5.xml"/><Relationship Id="rId11" Type="http://schemas.openxmlformats.org/officeDocument/2006/relationships/worksheet" Target="worksheets/sheet3.xml"/><Relationship Id="rId32" Type="http://schemas.openxmlformats.org/officeDocument/2006/relationships/chartsheet" Target="chartsheets/sheet23.xml"/><Relationship Id="rId37" Type="http://schemas.openxmlformats.org/officeDocument/2006/relationships/chartsheet" Target="chartsheets/sheet27.xml"/><Relationship Id="rId53" Type="http://schemas.openxmlformats.org/officeDocument/2006/relationships/chartsheet" Target="chartsheets/sheet38.xml"/><Relationship Id="rId58" Type="http://schemas.openxmlformats.org/officeDocument/2006/relationships/chartsheet" Target="chartsheets/sheet41.xml"/><Relationship Id="rId74" Type="http://schemas.openxmlformats.org/officeDocument/2006/relationships/worksheet" Target="worksheets/sheet22.xml"/><Relationship Id="rId79" Type="http://schemas.openxmlformats.org/officeDocument/2006/relationships/styles" Target="styles.xml"/><Relationship Id="rId5" Type="http://schemas.openxmlformats.org/officeDocument/2006/relationships/chartsheet" Target="chartsheets/sheet4.xml"/><Relationship Id="rId61" Type="http://schemas.openxmlformats.org/officeDocument/2006/relationships/chartsheet" Target="chartsheets/sheet44.xml"/><Relationship Id="rId19" Type="http://schemas.openxmlformats.org/officeDocument/2006/relationships/chartsheet" Target="chartsheets/sheet13.xml"/><Relationship Id="rId14" Type="http://schemas.openxmlformats.org/officeDocument/2006/relationships/worksheet" Target="worksheets/sheet4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2.xml"/><Relationship Id="rId35" Type="http://schemas.openxmlformats.org/officeDocument/2006/relationships/worksheet" Target="worksheets/sheet10.xml"/><Relationship Id="rId43" Type="http://schemas.openxmlformats.org/officeDocument/2006/relationships/chartsheet" Target="chartsheets/sheet31.xml"/><Relationship Id="rId48" Type="http://schemas.openxmlformats.org/officeDocument/2006/relationships/chartsheet" Target="chartsheets/sheet34.xml"/><Relationship Id="rId56" Type="http://schemas.openxmlformats.org/officeDocument/2006/relationships/worksheet" Target="worksheets/sheet17.xml"/><Relationship Id="rId64" Type="http://schemas.openxmlformats.org/officeDocument/2006/relationships/chartsheet" Target="chartsheets/sheet46.xml"/><Relationship Id="rId69" Type="http://schemas.openxmlformats.org/officeDocument/2006/relationships/chartsheet" Target="chartsheets/sheet49.xml"/><Relationship Id="rId77" Type="http://schemas.openxmlformats.org/officeDocument/2006/relationships/worksheet" Target="worksheets/sheet25.xml"/><Relationship Id="rId8" Type="http://schemas.openxmlformats.org/officeDocument/2006/relationships/worksheet" Target="worksheets/sheet2.xml"/><Relationship Id="rId51" Type="http://schemas.openxmlformats.org/officeDocument/2006/relationships/chartsheet" Target="chartsheets/sheet36.xml"/><Relationship Id="rId72" Type="http://schemas.openxmlformats.org/officeDocument/2006/relationships/chartsheet" Target="chartsheets/sheet51.xml"/><Relationship Id="rId80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2.xml"/><Relationship Id="rId25" Type="http://schemas.openxmlformats.org/officeDocument/2006/relationships/chartsheet" Target="chartsheets/sheet18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46" Type="http://schemas.openxmlformats.org/officeDocument/2006/relationships/chartsheet" Target="chartsheets/sheet33.xml"/><Relationship Id="rId59" Type="http://schemas.openxmlformats.org/officeDocument/2006/relationships/chartsheet" Target="chartsheets/sheet42.xml"/><Relationship Id="rId67" Type="http://schemas.openxmlformats.org/officeDocument/2006/relationships/worksheet" Target="worksheets/sheet19.xml"/><Relationship Id="rId20" Type="http://schemas.openxmlformats.org/officeDocument/2006/relationships/chartsheet" Target="chartsheets/sheet14.xml"/><Relationship Id="rId41" Type="http://schemas.openxmlformats.org/officeDocument/2006/relationships/chartsheet" Target="chartsheets/sheet30.xml"/><Relationship Id="rId54" Type="http://schemas.openxmlformats.org/officeDocument/2006/relationships/chartsheet" Target="chartsheets/sheet39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0.xml"/><Relationship Id="rId75" Type="http://schemas.openxmlformats.org/officeDocument/2006/relationships/worksheet" Target="worksheets/sheet23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1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6.xml"/><Relationship Id="rId49" Type="http://schemas.openxmlformats.org/officeDocument/2006/relationships/chartsheet" Target="chartsheets/sheet35.xml"/><Relationship Id="rId57" Type="http://schemas.openxmlformats.org/officeDocument/2006/relationships/chartsheet" Target="chartsheets/sheet40.xml"/><Relationship Id="rId10" Type="http://schemas.openxmlformats.org/officeDocument/2006/relationships/chartsheet" Target="chartsheets/sheet8.xml"/><Relationship Id="rId31" Type="http://schemas.openxmlformats.org/officeDocument/2006/relationships/worksheet" Target="worksheets/sheet9.xml"/><Relationship Id="rId44" Type="http://schemas.openxmlformats.org/officeDocument/2006/relationships/worksheet" Target="worksheets/sheet13.xml"/><Relationship Id="rId52" Type="http://schemas.openxmlformats.org/officeDocument/2006/relationships/chartsheet" Target="chartsheets/sheet37.xml"/><Relationship Id="rId60" Type="http://schemas.openxmlformats.org/officeDocument/2006/relationships/chartsheet" Target="chartsheets/sheet43.xml"/><Relationship Id="rId65" Type="http://schemas.openxmlformats.org/officeDocument/2006/relationships/chartsheet" Target="chartsheets/sheet47.xml"/><Relationship Id="rId73" Type="http://schemas.openxmlformats.org/officeDocument/2006/relationships/chartsheet" Target="chartsheets/sheet5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3" Type="http://schemas.openxmlformats.org/officeDocument/2006/relationships/chartsheet" Target="chartsheets/sheet10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worksheet" Target="worksheets/sheet16.xml"/><Relationship Id="rId76" Type="http://schemas.openxmlformats.org/officeDocument/2006/relationships/worksheet" Target="worksheets/sheet24.xml"/><Relationship Id="rId7" Type="http://schemas.openxmlformats.org/officeDocument/2006/relationships/chartsheet" Target="chartsheets/sheet6.xml"/><Relationship Id="rId71" Type="http://schemas.openxmlformats.org/officeDocument/2006/relationships/worksheet" Target="worksheets/sheet21.xml"/><Relationship Id="rId2" Type="http://schemas.openxmlformats.org/officeDocument/2006/relationships/worksheet" Target="worksheets/sheet1.xml"/><Relationship Id="rId29" Type="http://schemas.openxmlformats.org/officeDocument/2006/relationships/worksheet" Target="worksheets/sheet8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1.xml"/><Relationship Id="rId45" Type="http://schemas.openxmlformats.org/officeDocument/2006/relationships/chartsheet" Target="chartsheets/sheet32.xml"/><Relationship Id="rId66" Type="http://schemas.openxmlformats.org/officeDocument/2006/relationships/chartsheet" Target="chartsheets/sheet4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 Black" panose="020B0A04020102020204" pitchFamily="34" charset="0"/>
              </a:defRPr>
            </a:pPr>
            <a:r>
              <a:rPr lang="en-US" sz="1200" b="1" i="0">
                <a:solidFill>
                  <a:srgbClr val="757575"/>
                </a:solidFill>
                <a:latin typeface="Arial Black" panose="020B0A04020102020204" pitchFamily="34" charset="0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Listings'!$A$1:$HR$1</c:f>
              <c:numCache>
                <c:formatCode>[$-409]mmm\-yy</c:formatCode>
                <c:ptCount val="226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</c:numCache>
            </c:numRef>
          </c:cat>
          <c:val>
            <c:numRef>
              <c:f>'New Listings'!$A$2:$HR$2</c:f>
              <c:numCache>
                <c:formatCode>General</c:formatCode>
                <c:ptCount val="226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  <c:pt idx="224">
                  <c:v>264</c:v>
                </c:pt>
                <c:pt idx="225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Snapshot'!$B$1:$HN$1</c:f>
              <c:numCache>
                <c:formatCode>[$-409]mmm\-yy</c:formatCode>
                <c:ptCount val="31"/>
                <c:pt idx="0">
                  <c:v>43999</c:v>
                </c:pt>
                <c:pt idx="1">
                  <c:v>44029</c:v>
                </c:pt>
                <c:pt idx="2">
                  <c:v>44060</c:v>
                </c:pt>
                <c:pt idx="3">
                  <c:v>44091</c:v>
                </c:pt>
                <c:pt idx="4">
                  <c:v>44121</c:v>
                </c:pt>
                <c:pt idx="5">
                  <c:v>44152</c:v>
                </c:pt>
                <c:pt idx="6">
                  <c:v>44182</c:v>
                </c:pt>
                <c:pt idx="7">
                  <c:v>44213</c:v>
                </c:pt>
                <c:pt idx="8">
                  <c:v>44244</c:v>
                </c:pt>
                <c:pt idx="9">
                  <c:v>44272</c:v>
                </c:pt>
                <c:pt idx="10">
                  <c:v>44303</c:v>
                </c:pt>
                <c:pt idx="11">
                  <c:v>44333</c:v>
                </c:pt>
                <c:pt idx="12">
                  <c:v>44364</c:v>
                </c:pt>
                <c:pt idx="13">
                  <c:v>44394</c:v>
                </c:pt>
                <c:pt idx="14">
                  <c:v>44425</c:v>
                </c:pt>
                <c:pt idx="15">
                  <c:v>44456</c:v>
                </c:pt>
                <c:pt idx="16">
                  <c:v>44486</c:v>
                </c:pt>
                <c:pt idx="17">
                  <c:v>44517</c:v>
                </c:pt>
                <c:pt idx="18">
                  <c:v>44547</c:v>
                </c:pt>
                <c:pt idx="19">
                  <c:v>44578</c:v>
                </c:pt>
                <c:pt idx="20">
                  <c:v>44609</c:v>
                </c:pt>
                <c:pt idx="21">
                  <c:v>44637</c:v>
                </c:pt>
                <c:pt idx="22">
                  <c:v>44668</c:v>
                </c:pt>
                <c:pt idx="23">
                  <c:v>44698</c:v>
                </c:pt>
                <c:pt idx="24">
                  <c:v>44729</c:v>
                </c:pt>
                <c:pt idx="25">
                  <c:v>44759</c:v>
                </c:pt>
                <c:pt idx="26">
                  <c:v>44790</c:v>
                </c:pt>
                <c:pt idx="27">
                  <c:v>44974</c:v>
                </c:pt>
                <c:pt idx="28">
                  <c:v>45002</c:v>
                </c:pt>
                <c:pt idx="29">
                  <c:v>45033</c:v>
                </c:pt>
                <c:pt idx="30">
                  <c:v>45063</c:v>
                </c:pt>
              </c:numCache>
            </c:numRef>
          </c:cat>
          <c:val>
            <c:numRef>
              <c:f>'3 Yr Snapshot'!$B$2:$HN$2</c:f>
              <c:numCache>
                <c:formatCode>General</c:formatCode>
                <c:ptCount val="31"/>
                <c:pt idx="0">
                  <c:v>221</c:v>
                </c:pt>
                <c:pt idx="1">
                  <c:v>396</c:v>
                </c:pt>
                <c:pt idx="2">
                  <c:v>322</c:v>
                </c:pt>
                <c:pt idx="3">
                  <c:v>358</c:v>
                </c:pt>
                <c:pt idx="4">
                  <c:v>372</c:v>
                </c:pt>
                <c:pt idx="5">
                  <c:v>310</c:v>
                </c:pt>
                <c:pt idx="6">
                  <c:v>316</c:v>
                </c:pt>
                <c:pt idx="7">
                  <c:v>263</c:v>
                </c:pt>
                <c:pt idx="8">
                  <c:v>237</c:v>
                </c:pt>
                <c:pt idx="9">
                  <c:v>377</c:v>
                </c:pt>
                <c:pt idx="10">
                  <c:v>349</c:v>
                </c:pt>
                <c:pt idx="11">
                  <c:v>337</c:v>
                </c:pt>
                <c:pt idx="12">
                  <c:v>326</c:v>
                </c:pt>
                <c:pt idx="13">
                  <c:v>263</c:v>
                </c:pt>
                <c:pt idx="14">
                  <c:v>234</c:v>
                </c:pt>
                <c:pt idx="15">
                  <c:v>230</c:v>
                </c:pt>
                <c:pt idx="16">
                  <c:v>253</c:v>
                </c:pt>
                <c:pt idx="17">
                  <c:v>267</c:v>
                </c:pt>
                <c:pt idx="18">
                  <c:v>240</c:v>
                </c:pt>
                <c:pt idx="19">
                  <c:v>225</c:v>
                </c:pt>
                <c:pt idx="20">
                  <c:v>182</c:v>
                </c:pt>
                <c:pt idx="21">
                  <c:v>300</c:v>
                </c:pt>
                <c:pt idx="22">
                  <c:v>265</c:v>
                </c:pt>
                <c:pt idx="23">
                  <c:v>247</c:v>
                </c:pt>
                <c:pt idx="24">
                  <c:v>235</c:v>
                </c:pt>
                <c:pt idx="25">
                  <c:v>171</c:v>
                </c:pt>
                <c:pt idx="26">
                  <c:v>201</c:v>
                </c:pt>
                <c:pt idx="27">
                  <c:v>137</c:v>
                </c:pt>
                <c:pt idx="28">
                  <c:v>193</c:v>
                </c:pt>
                <c:pt idx="29">
                  <c:v>166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Snapshot'!$B$1:$HN$1</c:f>
              <c:numCache>
                <c:formatCode>[$-409]mmm\-yy</c:formatCode>
                <c:ptCount val="31"/>
                <c:pt idx="0">
                  <c:v>43999</c:v>
                </c:pt>
                <c:pt idx="1">
                  <c:v>44029</c:v>
                </c:pt>
                <c:pt idx="2">
                  <c:v>44060</c:v>
                </c:pt>
                <c:pt idx="3">
                  <c:v>44091</c:v>
                </c:pt>
                <c:pt idx="4">
                  <c:v>44121</c:v>
                </c:pt>
                <c:pt idx="5">
                  <c:v>44152</c:v>
                </c:pt>
                <c:pt idx="6">
                  <c:v>44182</c:v>
                </c:pt>
                <c:pt idx="7">
                  <c:v>44213</c:v>
                </c:pt>
                <c:pt idx="8">
                  <c:v>44244</c:v>
                </c:pt>
                <c:pt idx="9">
                  <c:v>44272</c:v>
                </c:pt>
                <c:pt idx="10">
                  <c:v>44303</c:v>
                </c:pt>
                <c:pt idx="11">
                  <c:v>44333</c:v>
                </c:pt>
                <c:pt idx="12">
                  <c:v>44364</c:v>
                </c:pt>
                <c:pt idx="13">
                  <c:v>44394</c:v>
                </c:pt>
                <c:pt idx="14">
                  <c:v>44425</c:v>
                </c:pt>
                <c:pt idx="15">
                  <c:v>44456</c:v>
                </c:pt>
                <c:pt idx="16">
                  <c:v>44486</c:v>
                </c:pt>
                <c:pt idx="17">
                  <c:v>44517</c:v>
                </c:pt>
                <c:pt idx="18">
                  <c:v>44547</c:v>
                </c:pt>
                <c:pt idx="19">
                  <c:v>44578</c:v>
                </c:pt>
                <c:pt idx="20">
                  <c:v>44609</c:v>
                </c:pt>
                <c:pt idx="21">
                  <c:v>44637</c:v>
                </c:pt>
                <c:pt idx="22">
                  <c:v>44668</c:v>
                </c:pt>
                <c:pt idx="23">
                  <c:v>44698</c:v>
                </c:pt>
                <c:pt idx="24">
                  <c:v>44729</c:v>
                </c:pt>
                <c:pt idx="25">
                  <c:v>44759</c:v>
                </c:pt>
                <c:pt idx="26">
                  <c:v>44790</c:v>
                </c:pt>
                <c:pt idx="27">
                  <c:v>44974</c:v>
                </c:pt>
                <c:pt idx="28">
                  <c:v>45002</c:v>
                </c:pt>
                <c:pt idx="29">
                  <c:v>45033</c:v>
                </c:pt>
                <c:pt idx="30">
                  <c:v>45063</c:v>
                </c:pt>
              </c:numCache>
            </c:numRef>
          </c:cat>
          <c:val>
            <c:numRef>
              <c:f>'3 Yr Snapshot'!$B$3:$HN$3</c:f>
              <c:numCache>
                <c:formatCode>General</c:formatCode>
                <c:ptCount val="31"/>
                <c:pt idx="0">
                  <c:v>27</c:v>
                </c:pt>
                <c:pt idx="1">
                  <c:v>55</c:v>
                </c:pt>
                <c:pt idx="2">
                  <c:v>78</c:v>
                </c:pt>
                <c:pt idx="3">
                  <c:v>80</c:v>
                </c:pt>
                <c:pt idx="4">
                  <c:v>86</c:v>
                </c:pt>
                <c:pt idx="5">
                  <c:v>71</c:v>
                </c:pt>
                <c:pt idx="6">
                  <c:v>80</c:v>
                </c:pt>
                <c:pt idx="7">
                  <c:v>68</c:v>
                </c:pt>
                <c:pt idx="8">
                  <c:v>57</c:v>
                </c:pt>
                <c:pt idx="9">
                  <c:v>67</c:v>
                </c:pt>
                <c:pt idx="10">
                  <c:v>93</c:v>
                </c:pt>
                <c:pt idx="11">
                  <c:v>99</c:v>
                </c:pt>
                <c:pt idx="12">
                  <c:v>103</c:v>
                </c:pt>
                <c:pt idx="13">
                  <c:v>97</c:v>
                </c:pt>
                <c:pt idx="14">
                  <c:v>89</c:v>
                </c:pt>
                <c:pt idx="15">
                  <c:v>81</c:v>
                </c:pt>
                <c:pt idx="16">
                  <c:v>75</c:v>
                </c:pt>
                <c:pt idx="17">
                  <c:v>70</c:v>
                </c:pt>
                <c:pt idx="18">
                  <c:v>76</c:v>
                </c:pt>
                <c:pt idx="19">
                  <c:v>56</c:v>
                </c:pt>
                <c:pt idx="20">
                  <c:v>61</c:v>
                </c:pt>
                <c:pt idx="21">
                  <c:v>80</c:v>
                </c:pt>
                <c:pt idx="22">
                  <c:v>75</c:v>
                </c:pt>
                <c:pt idx="23">
                  <c:v>81</c:v>
                </c:pt>
                <c:pt idx="24">
                  <c:v>51</c:v>
                </c:pt>
                <c:pt idx="25">
                  <c:v>56</c:v>
                </c:pt>
                <c:pt idx="26">
                  <c:v>62</c:v>
                </c:pt>
                <c:pt idx="27">
                  <c:v>36</c:v>
                </c:pt>
                <c:pt idx="28">
                  <c:v>43</c:v>
                </c:pt>
                <c:pt idx="29">
                  <c:v>48</c:v>
                </c:pt>
                <c:pt idx="3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Snapshot'!$B$1:$HN$1</c:f>
              <c:numCache>
                <c:formatCode>[$-409]mmm\-yy</c:formatCode>
                <c:ptCount val="31"/>
                <c:pt idx="0">
                  <c:v>43999</c:v>
                </c:pt>
                <c:pt idx="1">
                  <c:v>44029</c:v>
                </c:pt>
                <c:pt idx="2">
                  <c:v>44060</c:v>
                </c:pt>
                <c:pt idx="3">
                  <c:v>44091</c:v>
                </c:pt>
                <c:pt idx="4">
                  <c:v>44121</c:v>
                </c:pt>
                <c:pt idx="5">
                  <c:v>44152</c:v>
                </c:pt>
                <c:pt idx="6">
                  <c:v>44182</c:v>
                </c:pt>
                <c:pt idx="7">
                  <c:v>44213</c:v>
                </c:pt>
                <c:pt idx="8">
                  <c:v>44244</c:v>
                </c:pt>
                <c:pt idx="9">
                  <c:v>44272</c:v>
                </c:pt>
                <c:pt idx="10">
                  <c:v>44303</c:v>
                </c:pt>
                <c:pt idx="11">
                  <c:v>44333</c:v>
                </c:pt>
                <c:pt idx="12">
                  <c:v>44364</c:v>
                </c:pt>
                <c:pt idx="13">
                  <c:v>44394</c:v>
                </c:pt>
                <c:pt idx="14">
                  <c:v>44425</c:v>
                </c:pt>
                <c:pt idx="15">
                  <c:v>44456</c:v>
                </c:pt>
                <c:pt idx="16">
                  <c:v>44486</c:v>
                </c:pt>
                <c:pt idx="17">
                  <c:v>44517</c:v>
                </c:pt>
                <c:pt idx="18">
                  <c:v>44547</c:v>
                </c:pt>
                <c:pt idx="19">
                  <c:v>44578</c:v>
                </c:pt>
                <c:pt idx="20">
                  <c:v>44609</c:v>
                </c:pt>
                <c:pt idx="21">
                  <c:v>44637</c:v>
                </c:pt>
                <c:pt idx="22">
                  <c:v>44668</c:v>
                </c:pt>
                <c:pt idx="23">
                  <c:v>44698</c:v>
                </c:pt>
                <c:pt idx="24">
                  <c:v>44729</c:v>
                </c:pt>
                <c:pt idx="25">
                  <c:v>44759</c:v>
                </c:pt>
                <c:pt idx="26">
                  <c:v>44790</c:v>
                </c:pt>
                <c:pt idx="27">
                  <c:v>44974</c:v>
                </c:pt>
                <c:pt idx="28">
                  <c:v>45002</c:v>
                </c:pt>
                <c:pt idx="29">
                  <c:v>45033</c:v>
                </c:pt>
                <c:pt idx="30">
                  <c:v>45063</c:v>
                </c:pt>
              </c:numCache>
            </c:numRef>
          </c:cat>
          <c:val>
            <c:numRef>
              <c:f>'3 Yr Snapshot'!$B$4:$HN$4</c:f>
              <c:numCache>
                <c:formatCode>General</c:formatCode>
                <c:ptCount val="31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9</c:v>
                </c:pt>
                <c:pt idx="14">
                  <c:v>6</c:v>
                </c:pt>
                <c:pt idx="15">
                  <c:v>2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6</c:v>
                </c:pt>
                <c:pt idx="26">
                  <c:v>2</c:v>
                </c:pt>
                <c:pt idx="27">
                  <c:v>1</c:v>
                </c:pt>
                <c:pt idx="28">
                  <c:v>6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Snapshot'!$B$1:$HN$1</c:f>
              <c:numCache>
                <c:formatCode>[$-409]mmm\-yy</c:formatCode>
                <c:ptCount val="12"/>
                <c:pt idx="0">
                  <c:v>44718</c:v>
                </c:pt>
                <c:pt idx="1">
                  <c:v>44748</c:v>
                </c:pt>
                <c:pt idx="2">
                  <c:v>44779</c:v>
                </c:pt>
                <c:pt idx="3">
                  <c:v>44810</c:v>
                </c:pt>
                <c:pt idx="4">
                  <c:v>44840</c:v>
                </c:pt>
                <c:pt idx="5">
                  <c:v>44871</c:v>
                </c:pt>
                <c:pt idx="6">
                  <c:v>44901</c:v>
                </c:pt>
                <c:pt idx="7">
                  <c:v>44932</c:v>
                </c:pt>
                <c:pt idx="8">
                  <c:v>44980</c:v>
                </c:pt>
                <c:pt idx="9">
                  <c:v>45008</c:v>
                </c:pt>
                <c:pt idx="10">
                  <c:v>45039</c:v>
                </c:pt>
                <c:pt idx="11">
                  <c:v>45069</c:v>
                </c:pt>
              </c:numCache>
            </c:numRef>
          </c:cat>
          <c:val>
            <c:numRef>
              <c:f>'1 YR Snapshot'!$B$2:$HN$2</c:f>
              <c:numCache>
                <c:formatCode>General</c:formatCode>
                <c:ptCount val="12"/>
                <c:pt idx="0">
                  <c:v>235</c:v>
                </c:pt>
                <c:pt idx="1">
                  <c:v>171</c:v>
                </c:pt>
                <c:pt idx="2">
                  <c:v>201</c:v>
                </c:pt>
                <c:pt idx="3">
                  <c:v>179</c:v>
                </c:pt>
                <c:pt idx="4">
                  <c:v>161</c:v>
                </c:pt>
                <c:pt idx="5">
                  <c:v>161</c:v>
                </c:pt>
                <c:pt idx="6">
                  <c:v>131</c:v>
                </c:pt>
                <c:pt idx="7">
                  <c:v>101</c:v>
                </c:pt>
                <c:pt idx="8">
                  <c:v>137</c:v>
                </c:pt>
                <c:pt idx="9">
                  <c:v>193</c:v>
                </c:pt>
                <c:pt idx="10">
                  <c:v>166</c:v>
                </c:pt>
                <c:pt idx="11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Snapshot'!$B$1:$HN$1</c:f>
              <c:numCache>
                <c:formatCode>[$-409]mmm\-yy</c:formatCode>
                <c:ptCount val="12"/>
                <c:pt idx="0">
                  <c:v>44718</c:v>
                </c:pt>
                <c:pt idx="1">
                  <c:v>44748</c:v>
                </c:pt>
                <c:pt idx="2">
                  <c:v>44779</c:v>
                </c:pt>
                <c:pt idx="3">
                  <c:v>44810</c:v>
                </c:pt>
                <c:pt idx="4">
                  <c:v>44840</c:v>
                </c:pt>
                <c:pt idx="5">
                  <c:v>44871</c:v>
                </c:pt>
                <c:pt idx="6">
                  <c:v>44901</c:v>
                </c:pt>
                <c:pt idx="7">
                  <c:v>44932</c:v>
                </c:pt>
                <c:pt idx="8">
                  <c:v>44980</c:v>
                </c:pt>
                <c:pt idx="9">
                  <c:v>45008</c:v>
                </c:pt>
                <c:pt idx="10">
                  <c:v>45039</c:v>
                </c:pt>
                <c:pt idx="11">
                  <c:v>45069</c:v>
                </c:pt>
              </c:numCache>
            </c:numRef>
          </c:cat>
          <c:val>
            <c:numRef>
              <c:f>'1 YR Snapshot'!$B$3:$HN$3</c:f>
              <c:numCache>
                <c:formatCode>General</c:formatCode>
                <c:ptCount val="12"/>
                <c:pt idx="0">
                  <c:v>51</c:v>
                </c:pt>
                <c:pt idx="1">
                  <c:v>56</c:v>
                </c:pt>
                <c:pt idx="2">
                  <c:v>62</c:v>
                </c:pt>
                <c:pt idx="3">
                  <c:v>49</c:v>
                </c:pt>
                <c:pt idx="4">
                  <c:v>43</c:v>
                </c:pt>
                <c:pt idx="5">
                  <c:v>31</c:v>
                </c:pt>
                <c:pt idx="6">
                  <c:v>36</c:v>
                </c:pt>
                <c:pt idx="7">
                  <c:v>38</c:v>
                </c:pt>
                <c:pt idx="8">
                  <c:v>36</c:v>
                </c:pt>
                <c:pt idx="9">
                  <c:v>43</c:v>
                </c:pt>
                <c:pt idx="10">
                  <c:v>48</c:v>
                </c:pt>
                <c:pt idx="1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Snapshot'!$B$1:$HN$1</c:f>
              <c:numCache>
                <c:formatCode>[$-409]mmm\-yy</c:formatCode>
                <c:ptCount val="12"/>
                <c:pt idx="0">
                  <c:v>44718</c:v>
                </c:pt>
                <c:pt idx="1">
                  <c:v>44748</c:v>
                </c:pt>
                <c:pt idx="2">
                  <c:v>44779</c:v>
                </c:pt>
                <c:pt idx="3">
                  <c:v>44810</c:v>
                </c:pt>
                <c:pt idx="4">
                  <c:v>44840</c:v>
                </c:pt>
                <c:pt idx="5">
                  <c:v>44871</c:v>
                </c:pt>
                <c:pt idx="6">
                  <c:v>44901</c:v>
                </c:pt>
                <c:pt idx="7">
                  <c:v>44932</c:v>
                </c:pt>
                <c:pt idx="8">
                  <c:v>44980</c:v>
                </c:pt>
                <c:pt idx="9">
                  <c:v>45008</c:v>
                </c:pt>
                <c:pt idx="10">
                  <c:v>45039</c:v>
                </c:pt>
                <c:pt idx="11">
                  <c:v>45069</c:v>
                </c:pt>
              </c:numCache>
            </c:numRef>
          </c:cat>
          <c:val>
            <c:numRef>
              <c:f>'1 YR Snapshot'!$B$4:$HN$4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Data'!$FO$45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Data'!$FP$45:$GA$45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BC5-4B96-BFBB-CFA254E1E1EE}"/>
            </c:ext>
          </c:extLst>
        </c:ser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/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Data'!$FO$32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Data'!$FP$32:$GA$32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C5-4E1C-B47E-57117933C354}"/>
            </c:ext>
          </c:extLst>
        </c:ser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/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193</c:v>
                </c:pt>
                <c:pt idx="3">
                  <c:v>166</c:v>
                </c:pt>
                <c:pt idx="4">
                  <c:v>180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550000</c:v>
                </c:pt>
                <c:pt idx="3">
                  <c:v>544950</c:v>
                </c:pt>
                <c:pt idx="4">
                  <c:v>537381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425500</c:v>
                </c:pt>
                <c:pt idx="4">
                  <c:v>390000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Data'!$B$7:$ET$7</c:f>
              <c:numCache>
                <c:formatCode>[$-409]mmm\-yy</c:formatCode>
                <c:ptCount val="14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</c:numCache>
            </c:numRef>
          </c:cat>
          <c:val>
            <c:numRef>
              <c:f>'Land Data'!$B$8:$ET$8</c:f>
              <c:numCache>
                <c:formatCode>General</c:formatCode>
                <c:ptCount val="149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24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61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94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53</c:v>
                </c:pt>
                <c:pt idx="134">
                  <c:v>66</c:v>
                </c:pt>
                <c:pt idx="135">
                  <c:v>67</c:v>
                </c:pt>
                <c:pt idx="136">
                  <c:v>74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  <c:pt idx="147">
                  <c:v>39</c:v>
                </c:pt>
                <c:pt idx="14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Data'!$B$7:$ET$7</c:f>
              <c:numCache>
                <c:formatCode>[$-409]mmm\-yy</c:formatCode>
                <c:ptCount val="14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</c:numCache>
            </c:numRef>
          </c:cat>
          <c:val>
            <c:numRef>
              <c:f>'Land Data'!$B$9:$ET$9</c:f>
              <c:numCache>
                <c:formatCode>General</c:formatCode>
                <c:ptCount val="14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  <c:pt idx="147">
                  <c:v>0</c:v>
                </c:pt>
                <c:pt idx="14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Data'!$B$7:$ET$7</c:f>
              <c:numCache>
                <c:formatCode>[$-409]mmm\-yy</c:formatCode>
                <c:ptCount val="14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</c:numCache>
            </c:numRef>
          </c:cat>
          <c:val>
            <c:numRef>
              <c:f>'Land Data'!$B$10:$ET$10</c:f>
              <c:numCache>
                <c:formatCode>General</c:formatCode>
                <c:ptCount val="149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Data'!$B$7:$ET$7</c:f>
              <c:numCache>
                <c:formatCode>[$-409]mmm\-yy</c:formatCode>
                <c:ptCount val="14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</c:numCache>
            </c:numRef>
          </c:cat>
          <c:val>
            <c:numRef>
              <c:f>'Land Data'!$B$11:$ET$11</c:f>
              <c:numCache>
                <c:formatCode>General</c:formatCode>
                <c:ptCount val="1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  <c:pt idx="147">
                  <c:v>8</c:v>
                </c:pt>
                <c:pt idx="14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Data'!$B$7:$ET$7</c:f>
              <c:numCache>
                <c:formatCode>[$-409]mmm\-yy</c:formatCode>
                <c:ptCount val="14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</c:numCache>
            </c:numRef>
          </c:cat>
          <c:val>
            <c:numRef>
              <c:f>'Land Data'!$B$12:$ET$12</c:f>
              <c:numCache>
                <c:formatCode>General</c:formatCode>
                <c:ptCount val="149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29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66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100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60</c:v>
                </c:pt>
                <c:pt idx="134">
                  <c:v>80</c:v>
                </c:pt>
                <c:pt idx="135">
                  <c:v>75</c:v>
                </c:pt>
                <c:pt idx="136">
                  <c:v>80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  <c:pt idx="147">
                  <c:v>47</c:v>
                </c:pt>
                <c:pt idx="148">
                  <c:v>40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29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66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100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60</c:v>
                </c:pt>
                <c:pt idx="2">
                  <c:v>80</c:v>
                </c:pt>
                <c:pt idx="3">
                  <c:v>75</c:v>
                </c:pt>
                <c:pt idx="4">
                  <c:v>80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43</c:v>
                </c:pt>
                <c:pt idx="3">
                  <c:v>48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130000</c:v>
                </c:pt>
                <c:pt idx="4">
                  <c:v>112500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372</c:v>
                </c:pt>
                <c:pt idx="4">
                  <c:v>357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336.5</c:v>
                </c:pt>
                <c:pt idx="3">
                  <c:v>336.21</c:v>
                </c:pt>
                <c:pt idx="4">
                  <c:v>346.34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data'!$B$2:$GI$2</c:f>
              <c:numCache>
                <c:formatCode>[$-409]mmm\-yy</c:formatCode>
                <c:ptCount val="24"/>
                <c:pt idx="0">
                  <c:v>44348</c:v>
                </c:pt>
                <c:pt idx="1">
                  <c:v>44378</c:v>
                </c:pt>
                <c:pt idx="2">
                  <c:v>44409</c:v>
                </c:pt>
                <c:pt idx="3">
                  <c:v>44440</c:v>
                </c:pt>
                <c:pt idx="4">
                  <c:v>44470</c:v>
                </c:pt>
                <c:pt idx="5">
                  <c:v>44501</c:v>
                </c:pt>
                <c:pt idx="6">
                  <c:v>44531</c:v>
                </c:pt>
                <c:pt idx="7">
                  <c:v>44562</c:v>
                </c:pt>
                <c:pt idx="8">
                  <c:v>44593</c:v>
                </c:pt>
                <c:pt idx="9">
                  <c:v>44621</c:v>
                </c:pt>
                <c:pt idx="10">
                  <c:v>44652</c:v>
                </c:pt>
                <c:pt idx="11">
                  <c:v>44682</c:v>
                </c:pt>
                <c:pt idx="12">
                  <c:v>44713</c:v>
                </c:pt>
                <c:pt idx="13">
                  <c:v>44743</c:v>
                </c:pt>
                <c:pt idx="14">
                  <c:v>44774</c:v>
                </c:pt>
                <c:pt idx="15">
                  <c:v>44805</c:v>
                </c:pt>
                <c:pt idx="16">
                  <c:v>44835</c:v>
                </c:pt>
                <c:pt idx="17">
                  <c:v>44866</c:v>
                </c:pt>
                <c:pt idx="18">
                  <c:v>44896</c:v>
                </c:pt>
                <c:pt idx="19">
                  <c:v>44927</c:v>
                </c:pt>
                <c:pt idx="20">
                  <c:v>44958</c:v>
                </c:pt>
                <c:pt idx="21">
                  <c:v>44986</c:v>
                </c:pt>
                <c:pt idx="22">
                  <c:v>45017</c:v>
                </c:pt>
                <c:pt idx="23">
                  <c:v>45047</c:v>
                </c:pt>
              </c:numCache>
            </c:numRef>
          </c:cat>
          <c:val>
            <c:numRef>
              <c:f>'Absorption Rate data'!$B$3:$GI$3</c:f>
              <c:numCache>
                <c:formatCode>0.00</c:formatCode>
                <c:ptCount val="24"/>
                <c:pt idx="0">
                  <c:v>5.6359918200408998</c:v>
                </c:pt>
                <c:pt idx="1">
                  <c:v>7.8593155893536117</c:v>
                </c:pt>
                <c:pt idx="2">
                  <c:v>9.2777777777777786</c:v>
                </c:pt>
                <c:pt idx="3">
                  <c:v>9.1188405797101435</c:v>
                </c:pt>
                <c:pt idx="4">
                  <c:v>7.3306982872200264</c:v>
                </c:pt>
                <c:pt idx="5">
                  <c:v>6.16729088639201</c:v>
                </c:pt>
                <c:pt idx="6">
                  <c:v>5.6152777777777771</c:v>
                </c:pt>
                <c:pt idx="7">
                  <c:v>5.4696296296296296</c:v>
                </c:pt>
                <c:pt idx="8">
                  <c:v>6.3571428571428568</c:v>
                </c:pt>
                <c:pt idx="9">
                  <c:v>3.8422222222222224</c:v>
                </c:pt>
                <c:pt idx="10">
                  <c:v>5.3308176100628932</c:v>
                </c:pt>
                <c:pt idx="11">
                  <c:v>7.2456140350877192</c:v>
                </c:pt>
                <c:pt idx="12">
                  <c:v>9.7546099290780131</c:v>
                </c:pt>
                <c:pt idx="13">
                  <c:v>14.216374269005849</c:v>
                </c:pt>
                <c:pt idx="14">
                  <c:v>11.814262023217246</c:v>
                </c:pt>
                <c:pt idx="15">
                  <c:v>12.346368715083798</c:v>
                </c:pt>
                <c:pt idx="16">
                  <c:v>13.699792960662526</c:v>
                </c:pt>
                <c:pt idx="17">
                  <c:v>14.238095238095239</c:v>
                </c:pt>
                <c:pt idx="18">
                  <c:v>15.050890585241731</c:v>
                </c:pt>
                <c:pt idx="19">
                  <c:v>16.775577557755778</c:v>
                </c:pt>
                <c:pt idx="20">
                  <c:v>11.798053527980535</c:v>
                </c:pt>
                <c:pt idx="21">
                  <c:v>7.9930915371329876</c:v>
                </c:pt>
                <c:pt idx="22">
                  <c:v>9.6847389558232937</c:v>
                </c:pt>
                <c:pt idx="23">
                  <c:v>9.1962962962962962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45</c:v>
                </c:pt>
                <c:pt idx="4">
                  <c:v>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118</c:v>
                </c:pt>
                <c:pt idx="4">
                  <c:v>139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Contract'!$B$24:$DV$24</c:f>
              <c:numCache>
                <c:formatCode>[$-409]mmm\-yy</c:formatCode>
                <c:ptCount val="125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  <c:pt idx="123">
                  <c:v>45029</c:v>
                </c:pt>
                <c:pt idx="124">
                  <c:v>45059</c:v>
                </c:pt>
              </c:numCache>
            </c:numRef>
          </c:cat>
          <c:val>
            <c:numRef>
              <c:f>'Total Under Contract'!$B$25:$DV$25</c:f>
              <c:numCache>
                <c:formatCode>General</c:formatCode>
                <c:ptCount val="125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  <c:pt idx="123">
                  <c:v>418</c:v>
                </c:pt>
                <c:pt idx="124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418</c:v>
                </c:pt>
                <c:pt idx="4">
                  <c:v>399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27</c:v>
                </c:pt>
                <c:pt idx="18">
                  <c:v>97</c:v>
                </c:pt>
                <c:pt idx="1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Permits Issued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6</c:v>
                </c:pt>
                <c:pt idx="1">
                  <c:v>0</c:v>
                </c:pt>
                <c:pt idx="2">
                  <c:v>11</c:v>
                </c:pt>
                <c:pt idx="3">
                  <c:v>4</c:v>
                </c:pt>
                <c:pt idx="4">
                  <c:v>10</c:v>
                </c:pt>
                <c:pt idx="5">
                  <c:v>7</c:v>
                </c:pt>
                <c:pt idx="6">
                  <c:v>4</c:v>
                </c:pt>
                <c:pt idx="7">
                  <c:v>6</c:v>
                </c:pt>
                <c:pt idx="8">
                  <c:v>14</c:v>
                </c:pt>
                <c:pt idx="9">
                  <c:v>8</c:v>
                </c:pt>
                <c:pt idx="10">
                  <c:v>25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19</c:v>
                </c:pt>
                <c:pt idx="15">
                  <c:v>16</c:v>
                </c:pt>
                <c:pt idx="16">
                  <c:v>34</c:v>
                </c:pt>
                <c:pt idx="17">
                  <c:v>16</c:v>
                </c:pt>
                <c:pt idx="18">
                  <c:v>140</c:v>
                </c:pt>
                <c:pt idx="19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sz="1200" b="1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Inventory'!$A$38:$GI$39</c:f>
              <c:multiLvlStrCache>
                <c:ptCount val="191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Inventory'!$A$40:$GI$40</c:f>
              <c:numCache>
                <c:formatCode>General</c:formatCode>
                <c:ptCount val="191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  <c:pt idx="189">
                  <c:v>371</c:v>
                </c:pt>
                <c:pt idx="190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Value'!$P$63:$P$71</c:f>
              <c:strCache>
                <c:ptCount val="9"/>
                <c:pt idx="0">
                  <c:v>Manteo - 18</c:v>
                </c:pt>
                <c:pt idx="1">
                  <c:v>Southern Shores-18</c:v>
                </c:pt>
                <c:pt idx="2">
                  <c:v>Nags Head-18</c:v>
                </c:pt>
                <c:pt idx="3">
                  <c:v>Kill Devil Hills -18</c:v>
                </c:pt>
                <c:pt idx="4">
                  <c:v>Kitty Hawk-18</c:v>
                </c:pt>
                <c:pt idx="5">
                  <c:v>Duck - 18</c:v>
                </c:pt>
                <c:pt idx="6">
                  <c:v>Hatteras Island -18</c:v>
                </c:pt>
                <c:pt idx="7">
                  <c:v>Roanoke Island -18</c:v>
                </c:pt>
                <c:pt idx="8">
                  <c:v>KDH - UnIncorporated - 18</c:v>
                </c:pt>
              </c:strCache>
            </c:strRef>
          </c:cat>
          <c:val>
            <c:numRef>
              <c:f>'DC New Const Value'!$Q$63:$Q$71</c:f>
              <c:numCache>
                <c:formatCode>"$"#,##0</c:formatCode>
                <c:ptCount val="9"/>
                <c:pt idx="0">
                  <c:v>2342000</c:v>
                </c:pt>
                <c:pt idx="1">
                  <c:v>11327822</c:v>
                </c:pt>
                <c:pt idx="2">
                  <c:v>15274095</c:v>
                </c:pt>
                <c:pt idx="3">
                  <c:v>21000314</c:v>
                </c:pt>
                <c:pt idx="4">
                  <c:v>13390446</c:v>
                </c:pt>
                <c:pt idx="5">
                  <c:v>7085632</c:v>
                </c:pt>
                <c:pt idx="6">
                  <c:v>10544043</c:v>
                </c:pt>
                <c:pt idx="7">
                  <c:v>7956456</c:v>
                </c:pt>
                <c:pt idx="8">
                  <c:v>11260460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Value'!$P$51:$P$59</c:f>
              <c:strCache>
                <c:ptCount val="9"/>
                <c:pt idx="0">
                  <c:v>Manteo - 19</c:v>
                </c:pt>
                <c:pt idx="1">
                  <c:v>Southern Shores-19</c:v>
                </c:pt>
                <c:pt idx="2">
                  <c:v>Nags Head-19</c:v>
                </c:pt>
                <c:pt idx="3">
                  <c:v>Kill Devil Hills -19</c:v>
                </c:pt>
                <c:pt idx="4">
                  <c:v>Kitty Hawk-19</c:v>
                </c:pt>
                <c:pt idx="5">
                  <c:v>Duck - 19</c:v>
                </c:pt>
                <c:pt idx="6">
                  <c:v>Hatteras Island -19</c:v>
                </c:pt>
                <c:pt idx="7">
                  <c:v>Roanoke Island -19</c:v>
                </c:pt>
                <c:pt idx="8">
                  <c:v>KDH - UnIncorporated - 19</c:v>
                </c:pt>
              </c:strCache>
            </c:strRef>
          </c:cat>
          <c:val>
            <c:numRef>
              <c:f>'DC New Const Value'!$Q$51:$Q$59</c:f>
              <c:numCache>
                <c:formatCode>"$"#,##0</c:formatCode>
                <c:ptCount val="9"/>
                <c:pt idx="0">
                  <c:v>1935261</c:v>
                </c:pt>
                <c:pt idx="1">
                  <c:v>11138955</c:v>
                </c:pt>
                <c:pt idx="2">
                  <c:v>5990561</c:v>
                </c:pt>
                <c:pt idx="3">
                  <c:v>23670719</c:v>
                </c:pt>
                <c:pt idx="4">
                  <c:v>5670813</c:v>
                </c:pt>
                <c:pt idx="5">
                  <c:v>7002764</c:v>
                </c:pt>
                <c:pt idx="6">
                  <c:v>19220297</c:v>
                </c:pt>
                <c:pt idx="7">
                  <c:v>7050015</c:v>
                </c:pt>
                <c:pt idx="8">
                  <c:v>7928000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strRef>
              <c:f>'DC New Const Value'!$P$39:$P$47</c:f>
              <c:strCache>
                <c:ptCount val="9"/>
                <c:pt idx="0">
                  <c:v>Manteo - 20</c:v>
                </c:pt>
                <c:pt idx="1">
                  <c:v>Southern Shores-20</c:v>
                </c:pt>
                <c:pt idx="2">
                  <c:v>Nags Head-20</c:v>
                </c:pt>
                <c:pt idx="3">
                  <c:v>Kill Devil Hills -20</c:v>
                </c:pt>
                <c:pt idx="4">
                  <c:v>Kitty Hawk-20</c:v>
                </c:pt>
                <c:pt idx="5">
                  <c:v>Duck - 20</c:v>
                </c:pt>
                <c:pt idx="6">
                  <c:v>Hatteras Island -20</c:v>
                </c:pt>
                <c:pt idx="7">
                  <c:v>Roanoke Island -20</c:v>
                </c:pt>
                <c:pt idx="8">
                  <c:v>KDH - UnIncorporated - 20</c:v>
                </c:pt>
              </c:strCache>
            </c:strRef>
          </c:cat>
          <c:val>
            <c:numRef>
              <c:f>'DC New Const Value'!$Q$39:$Q$47</c:f>
              <c:numCache>
                <c:formatCode>"$"#,##0</c:formatCode>
                <c:ptCount val="9"/>
                <c:pt idx="0">
                  <c:v>3499289</c:v>
                </c:pt>
                <c:pt idx="1">
                  <c:v>14577427</c:v>
                </c:pt>
                <c:pt idx="2">
                  <c:v>8112133</c:v>
                </c:pt>
                <c:pt idx="3">
                  <c:v>16174465</c:v>
                </c:pt>
                <c:pt idx="4">
                  <c:v>7808517</c:v>
                </c:pt>
                <c:pt idx="5">
                  <c:v>11087116</c:v>
                </c:pt>
                <c:pt idx="6">
                  <c:v>15397020</c:v>
                </c:pt>
                <c:pt idx="7">
                  <c:v>11361923</c:v>
                </c:pt>
                <c:pt idx="8">
                  <c:v>13842899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 Value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0</c:v>
                </c:pt>
                <c:pt idx="1">
                  <c:v>8177914</c:v>
                </c:pt>
                <c:pt idx="2">
                  <c:v>4085426</c:v>
                </c:pt>
                <c:pt idx="3">
                  <c:v>4425000</c:v>
                </c:pt>
                <c:pt idx="4">
                  <c:v>2364680</c:v>
                </c:pt>
                <c:pt idx="5">
                  <c:v>3053333</c:v>
                </c:pt>
                <c:pt idx="6">
                  <c:v>9499031</c:v>
                </c:pt>
                <c:pt idx="7">
                  <c:v>4286811</c:v>
                </c:pt>
                <c:pt idx="8">
                  <c:v>4830400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34669715</c:v>
                </c:pt>
                <c:pt idx="1">
                  <c:v>41795537</c:v>
                </c:pt>
                <c:pt idx="2">
                  <c:v>33998480</c:v>
                </c:pt>
                <c:pt idx="3">
                  <c:v>40785729</c:v>
                </c:pt>
                <c:pt idx="4">
                  <c:v>53471210</c:v>
                </c:pt>
                <c:pt idx="5">
                  <c:v>52792729</c:v>
                </c:pt>
                <c:pt idx="6">
                  <c:v>62816100.509999998</c:v>
                </c:pt>
                <c:pt idx="7">
                  <c:v>63735332</c:v>
                </c:pt>
                <c:pt idx="8">
                  <c:v>66477809</c:v>
                </c:pt>
                <c:pt idx="9">
                  <c:v>57172598</c:v>
                </c:pt>
                <c:pt idx="10">
                  <c:v>85697804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34669715</c:v>
                </c:pt>
                <c:pt idx="1">
                  <c:v>41795537</c:v>
                </c:pt>
                <c:pt idx="2">
                  <c:v>33998480</c:v>
                </c:pt>
                <c:pt idx="3">
                  <c:v>40785729</c:v>
                </c:pt>
                <c:pt idx="4">
                  <c:v>53471210</c:v>
                </c:pt>
                <c:pt idx="5">
                  <c:v>52792729</c:v>
                </c:pt>
                <c:pt idx="6">
                  <c:v>62816100.509999998</c:v>
                </c:pt>
                <c:pt idx="7">
                  <c:v>63735332</c:v>
                </c:pt>
                <c:pt idx="8">
                  <c:v>66477809</c:v>
                </c:pt>
                <c:pt idx="9">
                  <c:v>57172598</c:v>
                </c:pt>
                <c:pt idx="10">
                  <c:v>85697804</c:v>
                </c:pt>
                <c:pt idx="11">
                  <c:v>114232981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34669715</c:v>
                </c:pt>
                <c:pt idx="1">
                  <c:v>41795537</c:v>
                </c:pt>
                <c:pt idx="2">
                  <c:v>33998480</c:v>
                </c:pt>
                <c:pt idx="3">
                  <c:v>40785729</c:v>
                </c:pt>
                <c:pt idx="4">
                  <c:v>53471210</c:v>
                </c:pt>
                <c:pt idx="5">
                  <c:v>52792729</c:v>
                </c:pt>
                <c:pt idx="6">
                  <c:v>62816100.509999998</c:v>
                </c:pt>
                <c:pt idx="7">
                  <c:v>63735332</c:v>
                </c:pt>
                <c:pt idx="8">
                  <c:v>66477809</c:v>
                </c:pt>
                <c:pt idx="9">
                  <c:v>57172598</c:v>
                </c:pt>
                <c:pt idx="10">
                  <c:v>85697804</c:v>
                </c:pt>
                <c:pt idx="11">
                  <c:v>114232981</c:v>
                </c:pt>
                <c:pt idx="12">
                  <c:v>133052721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1394500</c:v>
                </c:pt>
                <c:pt idx="1">
                  <c:v>3743371</c:v>
                </c:pt>
                <c:pt idx="2">
                  <c:v>98636527</c:v>
                </c:pt>
                <c:pt idx="3">
                  <c:v>3013583</c:v>
                </c:pt>
                <c:pt idx="4">
                  <c:v>6812337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Inventory'!$A$43:$GI$44</c:f>
              <c:multiLvlStrCache>
                <c:ptCount val="191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Inventory'!$A$45:$GI$45</c:f>
              <c:numCache>
                <c:formatCode>General</c:formatCode>
                <c:ptCount val="191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  <c:pt idx="189">
                  <c:v>768</c:v>
                </c:pt>
                <c:pt idx="190">
                  <c:v>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Currituck County Building Permit Value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y-o-y'!$C$85:$C$90,'Total CC Permit Value y-o-y'!$C$92:$C$94,'Total CC Permit Value y-o-y'!$C$96:$C$97,'Total CC Permit Value y-o-y'!$C$99,'Total CC Permit Value y-o-y'!$C$101)</c:f>
              <c:numCache>
                <c:formatCode>"$"#,##0</c:formatCode>
                <c:ptCount val="13"/>
                <c:pt idx="0">
                  <c:v>1394500</c:v>
                </c:pt>
                <c:pt idx="1">
                  <c:v>530000</c:v>
                </c:pt>
                <c:pt idx="2">
                  <c:v>3743371</c:v>
                </c:pt>
                <c:pt idx="3">
                  <c:v>100000</c:v>
                </c:pt>
                <c:pt idx="4">
                  <c:v>98636527</c:v>
                </c:pt>
                <c:pt idx="5">
                  <c:v>500000</c:v>
                </c:pt>
                <c:pt idx="6">
                  <c:v>3013583</c:v>
                </c:pt>
                <c:pt idx="7">
                  <c:v>0</c:v>
                </c:pt>
                <c:pt idx="8">
                  <c:v>970500</c:v>
                </c:pt>
                <c:pt idx="9">
                  <c:v>6812337</c:v>
                </c:pt>
                <c:pt idx="10">
                  <c:v>518000</c:v>
                </c:pt>
                <c:pt idx="11">
                  <c:v>429000</c:v>
                </c:pt>
                <c:pt idx="12">
                  <c:v>117021818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y-o-y'!$D$85:$D$101</c15:sqref>
                  </c15:fullRef>
                </c:ext>
              </c:extLst>
              <c:f>('Total CC Permit Value y-o-y'!$D$85:$D$90,'Total CC Permit Value y-o-y'!$D$92:$D$94,'Total CC Permit Value y-o-y'!$D$96:$D$97,'Total CC Permit Value y-o-y'!$D$99,'Total CC Permit Value y-o-y'!$D$101)</c:f>
              <c:numCache>
                <c:formatCode>"$"#,##0</c:formatCode>
                <c:ptCount val="13"/>
                <c:pt idx="0">
                  <c:v>626000</c:v>
                </c:pt>
                <c:pt idx="1">
                  <c:v>600000</c:v>
                </c:pt>
                <c:pt idx="2">
                  <c:v>7011998</c:v>
                </c:pt>
                <c:pt idx="3">
                  <c:v>662200</c:v>
                </c:pt>
                <c:pt idx="4">
                  <c:v>7978058</c:v>
                </c:pt>
                <c:pt idx="5">
                  <c:v>601385</c:v>
                </c:pt>
                <c:pt idx="6">
                  <c:v>1060000</c:v>
                </c:pt>
                <c:pt idx="7">
                  <c:v>1945000</c:v>
                </c:pt>
                <c:pt idx="8">
                  <c:v>500000</c:v>
                </c:pt>
                <c:pt idx="9">
                  <c:v>15207745</c:v>
                </c:pt>
                <c:pt idx="10">
                  <c:v>0</c:v>
                </c:pt>
                <c:pt idx="11">
                  <c:v>400000</c:v>
                </c:pt>
                <c:pt idx="12">
                  <c:v>36792386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'Total CC Permit Value y-o-y'!$A$85:$A$101</c15:sqref>
                        </c15:fullRef>
                        <c15:formulaRef>
                          <c15:sqref>('Total CC Permit Value y-o-y'!$A$85:$A$90,'Total CC Permit Value y-o-y'!$A$92:$A$94,'Total CC Permit Value y-o-y'!$A$96:$A$97,'Total CC Permit Value y-o-y'!$A$99,'Total CC Permit Value y-o-y'!$A$101)</c15:sqref>
                        </c15:formulaRef>
                      </c:ext>
                    </c:extLst>
                    <c:strCache>
                      <c:ptCount val="13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Grandy</c:v>
                      </c:pt>
                      <c:pt idx="7">
                        <c:v>Jarvisburg</c:v>
                      </c:pt>
                      <c:pt idx="8">
                        <c:v>Harbinger</c:v>
                      </c:pt>
                      <c:pt idx="9">
                        <c:v>Moyock</c:v>
                      </c:pt>
                      <c:pt idx="10">
                        <c:v>Point Harbor</c:v>
                      </c:pt>
                      <c:pt idx="11">
                        <c:v>Powels Point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 Value y-o-y'!$B$85:$B$101</c15:sqref>
                        </c15:fullRef>
                        <c15:formulaRef>
                          <c15:sqref>('Total CC Permit Value y-o-y'!$B$85:$B$90,'Total CC Permit Value y-o-y'!$B$92:$B$94,'Total CC Permit Value y-o-y'!$B$96:$B$97,'Total CC Permit Value y-o-y'!$B$99,'Total CC Permit Value y-o-y'!$B$101)</c15:sqref>
                        </c15:formulaRef>
                      </c:ext>
                    </c:extLst>
                    <c:numCache>
                      <c:formatCode>"$"#,##0</c:formatCode>
                      <c:ptCount val="13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3722940</c:v>
                      </c:pt>
                      <c:pt idx="7">
                        <c:v>1086000</c:v>
                      </c:pt>
                      <c:pt idx="8">
                        <c:v>1443000</c:v>
                      </c:pt>
                      <c:pt idx="9">
                        <c:v>68279296</c:v>
                      </c:pt>
                      <c:pt idx="10">
                        <c:v>1050900</c:v>
                      </c:pt>
                      <c:pt idx="11">
                        <c:v>4844000</c:v>
                      </c:pt>
                      <c:pt idx="12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26</c:v>
                </c:pt>
                <c:pt idx="3">
                  <c:v>4</c:v>
                </c:pt>
                <c:pt idx="4">
                  <c:v>32</c:v>
                </c:pt>
                <c:pt idx="5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26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11</c:v>
                </c:pt>
                <c:pt idx="1">
                  <c:v>3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  <c:pt idx="5">
                  <c:v>12</c:v>
                </c:pt>
                <c:pt idx="6">
                  <c:v>1</c:v>
                </c:pt>
                <c:pt idx="7">
                  <c:v>61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Data'!$B$1:$HN$1</c:f>
              <c:numCache>
                <c:formatCode>[$-409]mmm\-yy</c:formatCode>
                <c:ptCount val="19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</c:numCache>
            </c:numRef>
          </c:cat>
          <c:val>
            <c:numRef>
              <c:f>'Unit Sales Data'!$B$2:$HN$2</c:f>
              <c:numCache>
                <c:formatCode>General</c:formatCode>
                <c:ptCount val="197"/>
                <c:pt idx="0">
                  <c:v>76</c:v>
                </c:pt>
                <c:pt idx="1">
                  <c:v>103</c:v>
                </c:pt>
                <c:pt idx="2">
                  <c:v>100</c:v>
                </c:pt>
                <c:pt idx="3">
                  <c:v>119</c:v>
                </c:pt>
                <c:pt idx="4">
                  <c:v>137</c:v>
                </c:pt>
                <c:pt idx="5">
                  <c:v>117</c:v>
                </c:pt>
                <c:pt idx="6">
                  <c:v>103</c:v>
                </c:pt>
                <c:pt idx="7">
                  <c:v>106</c:v>
                </c:pt>
                <c:pt idx="8">
                  <c:v>104</c:v>
                </c:pt>
                <c:pt idx="9">
                  <c:v>95</c:v>
                </c:pt>
                <c:pt idx="10">
                  <c:v>93</c:v>
                </c:pt>
                <c:pt idx="11">
                  <c:v>82</c:v>
                </c:pt>
                <c:pt idx="12">
                  <c:v>57</c:v>
                </c:pt>
                <c:pt idx="13">
                  <c:v>75</c:v>
                </c:pt>
                <c:pt idx="14">
                  <c:v>96</c:v>
                </c:pt>
                <c:pt idx="15">
                  <c:v>92</c:v>
                </c:pt>
                <c:pt idx="16">
                  <c:v>111</c:v>
                </c:pt>
                <c:pt idx="17">
                  <c:v>110</c:v>
                </c:pt>
                <c:pt idx="18">
                  <c:v>94</c:v>
                </c:pt>
                <c:pt idx="19">
                  <c:v>103</c:v>
                </c:pt>
                <c:pt idx="20">
                  <c:v>93</c:v>
                </c:pt>
                <c:pt idx="21">
                  <c:v>85</c:v>
                </c:pt>
                <c:pt idx="22">
                  <c:v>60</c:v>
                </c:pt>
                <c:pt idx="23">
                  <c:v>69</c:v>
                </c:pt>
                <c:pt idx="24">
                  <c:v>42</c:v>
                </c:pt>
                <c:pt idx="25">
                  <c:v>68</c:v>
                </c:pt>
                <c:pt idx="26">
                  <c:v>84</c:v>
                </c:pt>
                <c:pt idx="27">
                  <c:v>81</c:v>
                </c:pt>
                <c:pt idx="28">
                  <c:v>111</c:v>
                </c:pt>
                <c:pt idx="29">
                  <c:v>114</c:v>
                </c:pt>
                <c:pt idx="30">
                  <c:v>105</c:v>
                </c:pt>
                <c:pt idx="31">
                  <c:v>105</c:v>
                </c:pt>
                <c:pt idx="32">
                  <c:v>104</c:v>
                </c:pt>
                <c:pt idx="33">
                  <c:v>106</c:v>
                </c:pt>
                <c:pt idx="34">
                  <c:v>106</c:v>
                </c:pt>
                <c:pt idx="35">
                  <c:v>100</c:v>
                </c:pt>
                <c:pt idx="36">
                  <c:v>86</c:v>
                </c:pt>
                <c:pt idx="37">
                  <c:v>72</c:v>
                </c:pt>
                <c:pt idx="38">
                  <c:v>113</c:v>
                </c:pt>
                <c:pt idx="39">
                  <c:v>136</c:v>
                </c:pt>
                <c:pt idx="40">
                  <c:v>151</c:v>
                </c:pt>
                <c:pt idx="41">
                  <c:v>137</c:v>
                </c:pt>
                <c:pt idx="42">
                  <c:v>125</c:v>
                </c:pt>
                <c:pt idx="43">
                  <c:v>99</c:v>
                </c:pt>
                <c:pt idx="44">
                  <c:v>109</c:v>
                </c:pt>
                <c:pt idx="45">
                  <c:v>115</c:v>
                </c:pt>
                <c:pt idx="46">
                  <c:v>106</c:v>
                </c:pt>
                <c:pt idx="47">
                  <c:v>125</c:v>
                </c:pt>
                <c:pt idx="48">
                  <c:v>83</c:v>
                </c:pt>
                <c:pt idx="49">
                  <c:v>87</c:v>
                </c:pt>
                <c:pt idx="50">
                  <c:v>130</c:v>
                </c:pt>
                <c:pt idx="51">
                  <c:v>137</c:v>
                </c:pt>
                <c:pt idx="52">
                  <c:v>124</c:v>
                </c:pt>
                <c:pt idx="53">
                  <c:v>142</c:v>
                </c:pt>
                <c:pt idx="54">
                  <c:v>127</c:v>
                </c:pt>
                <c:pt idx="55">
                  <c:v>105</c:v>
                </c:pt>
                <c:pt idx="56">
                  <c:v>113</c:v>
                </c:pt>
                <c:pt idx="57">
                  <c:v>109</c:v>
                </c:pt>
                <c:pt idx="58">
                  <c:v>74</c:v>
                </c:pt>
                <c:pt idx="59">
                  <c:v>102</c:v>
                </c:pt>
                <c:pt idx="60">
                  <c:v>94</c:v>
                </c:pt>
                <c:pt idx="61">
                  <c:v>112</c:v>
                </c:pt>
                <c:pt idx="62">
                  <c:v>171</c:v>
                </c:pt>
                <c:pt idx="63">
                  <c:v>131</c:v>
                </c:pt>
                <c:pt idx="64">
                  <c:v>165</c:v>
                </c:pt>
                <c:pt idx="65">
                  <c:v>146</c:v>
                </c:pt>
                <c:pt idx="66">
                  <c:v>121</c:v>
                </c:pt>
                <c:pt idx="67">
                  <c:v>125</c:v>
                </c:pt>
                <c:pt idx="68">
                  <c:v>146</c:v>
                </c:pt>
                <c:pt idx="69">
                  <c:v>134</c:v>
                </c:pt>
                <c:pt idx="70">
                  <c:v>129</c:v>
                </c:pt>
                <c:pt idx="71">
                  <c:v>109</c:v>
                </c:pt>
                <c:pt idx="72">
                  <c:v>89</c:v>
                </c:pt>
                <c:pt idx="73">
                  <c:v>91</c:v>
                </c:pt>
                <c:pt idx="74">
                  <c:v>136</c:v>
                </c:pt>
                <c:pt idx="75">
                  <c:v>168</c:v>
                </c:pt>
                <c:pt idx="76">
                  <c:v>157</c:v>
                </c:pt>
                <c:pt idx="77">
                  <c:v>150</c:v>
                </c:pt>
                <c:pt idx="78">
                  <c:v>161</c:v>
                </c:pt>
                <c:pt idx="79">
                  <c:v>136</c:v>
                </c:pt>
                <c:pt idx="80">
                  <c:v>127</c:v>
                </c:pt>
                <c:pt idx="81">
                  <c:v>114</c:v>
                </c:pt>
                <c:pt idx="82">
                  <c:v>115</c:v>
                </c:pt>
                <c:pt idx="83">
                  <c:v>125</c:v>
                </c:pt>
                <c:pt idx="84">
                  <c:v>106</c:v>
                </c:pt>
                <c:pt idx="85">
                  <c:v>88</c:v>
                </c:pt>
                <c:pt idx="86">
                  <c:v>115</c:v>
                </c:pt>
                <c:pt idx="87">
                  <c:v>149</c:v>
                </c:pt>
                <c:pt idx="88">
                  <c:v>192</c:v>
                </c:pt>
                <c:pt idx="89">
                  <c:v>147</c:v>
                </c:pt>
                <c:pt idx="90">
                  <c:v>122</c:v>
                </c:pt>
                <c:pt idx="91">
                  <c:v>127</c:v>
                </c:pt>
                <c:pt idx="92">
                  <c:v>142</c:v>
                </c:pt>
                <c:pt idx="93">
                  <c:v>144</c:v>
                </c:pt>
                <c:pt idx="94">
                  <c:v>118</c:v>
                </c:pt>
                <c:pt idx="95">
                  <c:v>157</c:v>
                </c:pt>
                <c:pt idx="96">
                  <c:v>96</c:v>
                </c:pt>
                <c:pt idx="97">
                  <c:v>105</c:v>
                </c:pt>
                <c:pt idx="98">
                  <c:v>140</c:v>
                </c:pt>
                <c:pt idx="99">
                  <c:v>153</c:v>
                </c:pt>
                <c:pt idx="100">
                  <c:v>202</c:v>
                </c:pt>
                <c:pt idx="101">
                  <c:v>185</c:v>
                </c:pt>
                <c:pt idx="102">
                  <c:v>171</c:v>
                </c:pt>
                <c:pt idx="103">
                  <c:v>146</c:v>
                </c:pt>
                <c:pt idx="104">
                  <c:v>143</c:v>
                </c:pt>
                <c:pt idx="105">
                  <c:v>159</c:v>
                </c:pt>
                <c:pt idx="106">
                  <c:v>143</c:v>
                </c:pt>
                <c:pt idx="107">
                  <c:v>148</c:v>
                </c:pt>
                <c:pt idx="108">
                  <c:v>111</c:v>
                </c:pt>
                <c:pt idx="109">
                  <c:v>92</c:v>
                </c:pt>
                <c:pt idx="110">
                  <c:v>138</c:v>
                </c:pt>
                <c:pt idx="111">
                  <c:v>158</c:v>
                </c:pt>
                <c:pt idx="112">
                  <c:v>175</c:v>
                </c:pt>
                <c:pt idx="113">
                  <c:v>185</c:v>
                </c:pt>
                <c:pt idx="114">
                  <c:v>155</c:v>
                </c:pt>
                <c:pt idx="115">
                  <c:v>159</c:v>
                </c:pt>
                <c:pt idx="116">
                  <c:v>159</c:v>
                </c:pt>
                <c:pt idx="117">
                  <c:v>145</c:v>
                </c:pt>
                <c:pt idx="118">
                  <c:v>140</c:v>
                </c:pt>
                <c:pt idx="119">
                  <c:v>173</c:v>
                </c:pt>
                <c:pt idx="120">
                  <c:v>112</c:v>
                </c:pt>
                <c:pt idx="121">
                  <c:v>129</c:v>
                </c:pt>
                <c:pt idx="122">
                  <c:v>180</c:v>
                </c:pt>
                <c:pt idx="123">
                  <c:v>180</c:v>
                </c:pt>
                <c:pt idx="124">
                  <c:v>203</c:v>
                </c:pt>
                <c:pt idx="125">
                  <c:v>218</c:v>
                </c:pt>
                <c:pt idx="126">
                  <c:v>136</c:v>
                </c:pt>
                <c:pt idx="127">
                  <c:v>171</c:v>
                </c:pt>
                <c:pt idx="128">
                  <c:v>162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118</c:v>
                </c:pt>
                <c:pt idx="133">
                  <c:v>89</c:v>
                </c:pt>
                <c:pt idx="134">
                  <c:v>187</c:v>
                </c:pt>
                <c:pt idx="135">
                  <c:v>186</c:v>
                </c:pt>
                <c:pt idx="136">
                  <c:v>219</c:v>
                </c:pt>
                <c:pt idx="137">
                  <c:v>188</c:v>
                </c:pt>
                <c:pt idx="138">
                  <c:v>172</c:v>
                </c:pt>
                <c:pt idx="139">
                  <c:v>189</c:v>
                </c:pt>
                <c:pt idx="140">
                  <c:v>142</c:v>
                </c:pt>
                <c:pt idx="141">
                  <c:v>176</c:v>
                </c:pt>
                <c:pt idx="142">
                  <c:v>135</c:v>
                </c:pt>
                <c:pt idx="143">
                  <c:v>166</c:v>
                </c:pt>
                <c:pt idx="144">
                  <c:v>119</c:v>
                </c:pt>
                <c:pt idx="145">
                  <c:v>123</c:v>
                </c:pt>
                <c:pt idx="146">
                  <c:v>184</c:v>
                </c:pt>
                <c:pt idx="147">
                  <c:v>189</c:v>
                </c:pt>
                <c:pt idx="148">
                  <c:v>217</c:v>
                </c:pt>
                <c:pt idx="149">
                  <c:v>190</c:v>
                </c:pt>
                <c:pt idx="150">
                  <c:v>185</c:v>
                </c:pt>
                <c:pt idx="151">
                  <c:v>201</c:v>
                </c:pt>
                <c:pt idx="152">
                  <c:v>162</c:v>
                </c:pt>
                <c:pt idx="153">
                  <c:v>189</c:v>
                </c:pt>
                <c:pt idx="154">
                  <c:v>206</c:v>
                </c:pt>
                <c:pt idx="155">
                  <c:v>174</c:v>
                </c:pt>
                <c:pt idx="156">
                  <c:v>148</c:v>
                </c:pt>
                <c:pt idx="157">
                  <c:v>146</c:v>
                </c:pt>
                <c:pt idx="158">
                  <c:v>198</c:v>
                </c:pt>
                <c:pt idx="159">
                  <c:v>154</c:v>
                </c:pt>
                <c:pt idx="160">
                  <c:v>150</c:v>
                </c:pt>
                <c:pt idx="161">
                  <c:v>221</c:v>
                </c:pt>
                <c:pt idx="162">
                  <c:v>396</c:v>
                </c:pt>
                <c:pt idx="163">
                  <c:v>322</c:v>
                </c:pt>
                <c:pt idx="164">
                  <c:v>358</c:v>
                </c:pt>
                <c:pt idx="165">
                  <c:v>372</c:v>
                </c:pt>
                <c:pt idx="166">
                  <c:v>310</c:v>
                </c:pt>
                <c:pt idx="167">
                  <c:v>316</c:v>
                </c:pt>
                <c:pt idx="168">
                  <c:v>263</c:v>
                </c:pt>
                <c:pt idx="169">
                  <c:v>237</c:v>
                </c:pt>
                <c:pt idx="170">
                  <c:v>377</c:v>
                </c:pt>
                <c:pt idx="171">
                  <c:v>349</c:v>
                </c:pt>
                <c:pt idx="172">
                  <c:v>337</c:v>
                </c:pt>
                <c:pt idx="173">
                  <c:v>326</c:v>
                </c:pt>
                <c:pt idx="174">
                  <c:v>263</c:v>
                </c:pt>
                <c:pt idx="175">
                  <c:v>234</c:v>
                </c:pt>
                <c:pt idx="176">
                  <c:v>230</c:v>
                </c:pt>
                <c:pt idx="177">
                  <c:v>253</c:v>
                </c:pt>
                <c:pt idx="178">
                  <c:v>267</c:v>
                </c:pt>
                <c:pt idx="179">
                  <c:v>240</c:v>
                </c:pt>
                <c:pt idx="180">
                  <c:v>225</c:v>
                </c:pt>
                <c:pt idx="181">
                  <c:v>182</c:v>
                </c:pt>
                <c:pt idx="182">
                  <c:v>300</c:v>
                </c:pt>
                <c:pt idx="183">
                  <c:v>265</c:v>
                </c:pt>
                <c:pt idx="184">
                  <c:v>247</c:v>
                </c:pt>
                <c:pt idx="185">
                  <c:v>235</c:v>
                </c:pt>
                <c:pt idx="186">
                  <c:v>171</c:v>
                </c:pt>
                <c:pt idx="187">
                  <c:v>201</c:v>
                </c:pt>
                <c:pt idx="188">
                  <c:v>179</c:v>
                </c:pt>
                <c:pt idx="189">
                  <c:v>161</c:v>
                </c:pt>
                <c:pt idx="190">
                  <c:v>161</c:v>
                </c:pt>
                <c:pt idx="191">
                  <c:v>131</c:v>
                </c:pt>
                <c:pt idx="192">
                  <c:v>101</c:v>
                </c:pt>
                <c:pt idx="193">
                  <c:v>137</c:v>
                </c:pt>
                <c:pt idx="194">
                  <c:v>193</c:v>
                </c:pt>
                <c:pt idx="195">
                  <c:v>166</c:v>
                </c:pt>
                <c:pt idx="196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Data'!$B$1:$HN$1</c:f>
              <c:numCache>
                <c:formatCode>[$-409]mmm\-yy</c:formatCode>
                <c:ptCount val="19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</c:numCache>
            </c:numRef>
          </c:cat>
          <c:val>
            <c:numRef>
              <c:f>'Unit Sales Data'!$B$3:$HN$3</c:f>
              <c:numCache>
                <c:formatCode>General</c:formatCode>
                <c:ptCount val="197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22</c:v>
                </c:pt>
                <c:pt idx="4">
                  <c:v>33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28</c:v>
                </c:pt>
                <c:pt idx="9">
                  <c:v>26</c:v>
                </c:pt>
                <c:pt idx="10">
                  <c:v>35</c:v>
                </c:pt>
                <c:pt idx="11">
                  <c:v>19</c:v>
                </c:pt>
                <c:pt idx="12">
                  <c:v>30</c:v>
                </c:pt>
                <c:pt idx="13">
                  <c:v>22</c:v>
                </c:pt>
                <c:pt idx="14">
                  <c:v>13</c:v>
                </c:pt>
                <c:pt idx="15">
                  <c:v>29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24</c:v>
                </c:pt>
                <c:pt idx="20">
                  <c:v>33</c:v>
                </c:pt>
                <c:pt idx="21">
                  <c:v>16</c:v>
                </c:pt>
                <c:pt idx="22">
                  <c:v>20</c:v>
                </c:pt>
                <c:pt idx="23">
                  <c:v>13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6</c:v>
                </c:pt>
                <c:pt idx="28">
                  <c:v>15</c:v>
                </c:pt>
                <c:pt idx="29">
                  <c:v>28</c:v>
                </c:pt>
                <c:pt idx="30">
                  <c:v>16</c:v>
                </c:pt>
                <c:pt idx="31">
                  <c:v>29</c:v>
                </c:pt>
                <c:pt idx="32">
                  <c:v>33</c:v>
                </c:pt>
                <c:pt idx="33">
                  <c:v>34</c:v>
                </c:pt>
                <c:pt idx="34">
                  <c:v>22</c:v>
                </c:pt>
                <c:pt idx="35">
                  <c:v>24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21</c:v>
                </c:pt>
                <c:pt idx="43">
                  <c:v>30</c:v>
                </c:pt>
                <c:pt idx="44">
                  <c:v>33</c:v>
                </c:pt>
                <c:pt idx="45">
                  <c:v>23</c:v>
                </c:pt>
                <c:pt idx="46">
                  <c:v>30</c:v>
                </c:pt>
                <c:pt idx="47">
                  <c:v>29</c:v>
                </c:pt>
                <c:pt idx="48">
                  <c:v>15</c:v>
                </c:pt>
                <c:pt idx="49">
                  <c:v>18</c:v>
                </c:pt>
                <c:pt idx="50">
                  <c:v>37</c:v>
                </c:pt>
                <c:pt idx="51">
                  <c:v>27</c:v>
                </c:pt>
                <c:pt idx="52">
                  <c:v>32</c:v>
                </c:pt>
                <c:pt idx="53">
                  <c:v>33</c:v>
                </c:pt>
                <c:pt idx="54">
                  <c:v>18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45</c:v>
                </c:pt>
                <c:pt idx="59">
                  <c:v>38</c:v>
                </c:pt>
                <c:pt idx="60">
                  <c:v>19</c:v>
                </c:pt>
                <c:pt idx="61">
                  <c:v>30</c:v>
                </c:pt>
                <c:pt idx="62">
                  <c:v>50</c:v>
                </c:pt>
                <c:pt idx="63">
                  <c:v>51</c:v>
                </c:pt>
                <c:pt idx="64">
                  <c:v>40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29</c:v>
                </c:pt>
                <c:pt idx="69">
                  <c:v>40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52</c:v>
                </c:pt>
                <c:pt idx="74">
                  <c:v>44</c:v>
                </c:pt>
                <c:pt idx="75">
                  <c:v>41</c:v>
                </c:pt>
                <c:pt idx="76">
                  <c:v>36</c:v>
                </c:pt>
                <c:pt idx="77">
                  <c:v>34</c:v>
                </c:pt>
                <c:pt idx="78">
                  <c:v>39</c:v>
                </c:pt>
                <c:pt idx="79">
                  <c:v>44</c:v>
                </c:pt>
                <c:pt idx="80">
                  <c:v>38</c:v>
                </c:pt>
                <c:pt idx="81">
                  <c:v>48</c:v>
                </c:pt>
                <c:pt idx="82">
                  <c:v>30</c:v>
                </c:pt>
                <c:pt idx="83">
                  <c:v>59</c:v>
                </c:pt>
                <c:pt idx="84">
                  <c:v>22</c:v>
                </c:pt>
                <c:pt idx="85">
                  <c:v>26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51</c:v>
                </c:pt>
                <c:pt idx="90">
                  <c:v>75</c:v>
                </c:pt>
                <c:pt idx="91">
                  <c:v>46</c:v>
                </c:pt>
                <c:pt idx="92">
                  <c:v>53</c:v>
                </c:pt>
                <c:pt idx="93">
                  <c:v>48</c:v>
                </c:pt>
                <c:pt idx="94">
                  <c:v>34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42</c:v>
                </c:pt>
                <c:pt idx="102">
                  <c:v>44</c:v>
                </c:pt>
                <c:pt idx="103">
                  <c:v>39</c:v>
                </c:pt>
                <c:pt idx="104">
                  <c:v>51</c:v>
                </c:pt>
                <c:pt idx="105">
                  <c:v>39</c:v>
                </c:pt>
                <c:pt idx="106">
                  <c:v>28</c:v>
                </c:pt>
                <c:pt idx="107">
                  <c:v>46</c:v>
                </c:pt>
                <c:pt idx="108">
                  <c:v>32</c:v>
                </c:pt>
                <c:pt idx="109">
                  <c:v>37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48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44</c:v>
                </c:pt>
                <c:pt idx="118">
                  <c:v>26</c:v>
                </c:pt>
                <c:pt idx="119">
                  <c:v>23</c:v>
                </c:pt>
                <c:pt idx="120">
                  <c:v>29</c:v>
                </c:pt>
                <c:pt idx="121">
                  <c:v>19</c:v>
                </c:pt>
                <c:pt idx="122">
                  <c:v>54</c:v>
                </c:pt>
                <c:pt idx="123">
                  <c:v>33</c:v>
                </c:pt>
                <c:pt idx="124">
                  <c:v>45</c:v>
                </c:pt>
                <c:pt idx="125">
                  <c:v>76</c:v>
                </c:pt>
                <c:pt idx="126">
                  <c:v>49</c:v>
                </c:pt>
                <c:pt idx="127">
                  <c:v>52</c:v>
                </c:pt>
                <c:pt idx="128">
                  <c:v>44</c:v>
                </c:pt>
                <c:pt idx="129">
                  <c:v>66</c:v>
                </c:pt>
                <c:pt idx="130">
                  <c:v>42</c:v>
                </c:pt>
                <c:pt idx="131">
                  <c:v>38</c:v>
                </c:pt>
                <c:pt idx="132">
                  <c:v>35</c:v>
                </c:pt>
                <c:pt idx="133">
                  <c:v>22</c:v>
                </c:pt>
                <c:pt idx="134">
                  <c:v>43</c:v>
                </c:pt>
                <c:pt idx="135">
                  <c:v>36</c:v>
                </c:pt>
                <c:pt idx="136">
                  <c:v>44</c:v>
                </c:pt>
                <c:pt idx="137">
                  <c:v>53</c:v>
                </c:pt>
                <c:pt idx="138">
                  <c:v>37</c:v>
                </c:pt>
                <c:pt idx="139">
                  <c:v>39</c:v>
                </c:pt>
                <c:pt idx="140">
                  <c:v>35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37</c:v>
                </c:pt>
                <c:pt idx="146">
                  <c:v>30</c:v>
                </c:pt>
                <c:pt idx="147">
                  <c:v>37</c:v>
                </c:pt>
                <c:pt idx="148">
                  <c:v>35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35</c:v>
                </c:pt>
                <c:pt idx="153">
                  <c:v>32</c:v>
                </c:pt>
                <c:pt idx="154">
                  <c:v>43</c:v>
                </c:pt>
                <c:pt idx="155">
                  <c:v>41</c:v>
                </c:pt>
                <c:pt idx="156">
                  <c:v>29</c:v>
                </c:pt>
                <c:pt idx="157">
                  <c:v>33</c:v>
                </c:pt>
                <c:pt idx="158">
                  <c:v>38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2">
                  <c:v>55</c:v>
                </c:pt>
                <c:pt idx="163">
                  <c:v>78</c:v>
                </c:pt>
                <c:pt idx="164">
                  <c:v>80</c:v>
                </c:pt>
                <c:pt idx="165">
                  <c:v>86</c:v>
                </c:pt>
                <c:pt idx="166">
                  <c:v>71</c:v>
                </c:pt>
                <c:pt idx="167">
                  <c:v>80</c:v>
                </c:pt>
                <c:pt idx="168">
                  <c:v>68</c:v>
                </c:pt>
                <c:pt idx="169">
                  <c:v>57</c:v>
                </c:pt>
                <c:pt idx="170">
                  <c:v>67</c:v>
                </c:pt>
                <c:pt idx="171">
                  <c:v>93</c:v>
                </c:pt>
                <c:pt idx="172">
                  <c:v>99</c:v>
                </c:pt>
                <c:pt idx="173">
                  <c:v>103</c:v>
                </c:pt>
                <c:pt idx="174">
                  <c:v>97</c:v>
                </c:pt>
                <c:pt idx="175">
                  <c:v>89</c:v>
                </c:pt>
                <c:pt idx="176">
                  <c:v>81</c:v>
                </c:pt>
                <c:pt idx="177">
                  <c:v>75</c:v>
                </c:pt>
                <c:pt idx="178">
                  <c:v>70</c:v>
                </c:pt>
                <c:pt idx="179">
                  <c:v>76</c:v>
                </c:pt>
                <c:pt idx="180">
                  <c:v>56</c:v>
                </c:pt>
                <c:pt idx="181">
                  <c:v>61</c:v>
                </c:pt>
                <c:pt idx="182">
                  <c:v>80</c:v>
                </c:pt>
                <c:pt idx="183">
                  <c:v>75</c:v>
                </c:pt>
                <c:pt idx="184">
                  <c:v>81</c:v>
                </c:pt>
                <c:pt idx="185">
                  <c:v>51</c:v>
                </c:pt>
                <c:pt idx="186">
                  <c:v>56</c:v>
                </c:pt>
                <c:pt idx="187">
                  <c:v>62</c:v>
                </c:pt>
                <c:pt idx="188">
                  <c:v>49</c:v>
                </c:pt>
                <c:pt idx="189">
                  <c:v>43</c:v>
                </c:pt>
                <c:pt idx="190">
                  <c:v>31</c:v>
                </c:pt>
                <c:pt idx="191">
                  <c:v>36</c:v>
                </c:pt>
                <c:pt idx="192">
                  <c:v>38</c:v>
                </c:pt>
                <c:pt idx="193">
                  <c:v>36</c:v>
                </c:pt>
                <c:pt idx="194">
                  <c:v>43</c:v>
                </c:pt>
                <c:pt idx="195">
                  <c:v>48</c:v>
                </c:pt>
                <c:pt idx="19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Data'!$B$1:$HN$1</c:f>
              <c:numCache>
                <c:formatCode>[$-409]mmm\-yy</c:formatCode>
                <c:ptCount val="19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</c:numCache>
            </c:numRef>
          </c:cat>
          <c:val>
            <c:numRef>
              <c:f>'Unit Sales Data'!$B$4:$HN$4</c:f>
              <c:numCache>
                <c:formatCode>General</c:formatCode>
                <c:ptCount val="19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4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</c:v>
                </c:pt>
                <c:pt idx="97">
                  <c:v>6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4</c:v>
                </c:pt>
                <c:pt idx="105">
                  <c:v>0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6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6</c:v>
                </c:pt>
                <c:pt idx="124">
                  <c:v>6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2</c:v>
                </c:pt>
                <c:pt idx="130">
                  <c:v>2</c:v>
                </c:pt>
                <c:pt idx="131">
                  <c:v>6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3</c:v>
                </c:pt>
                <c:pt idx="174">
                  <c:v>9</c:v>
                </c:pt>
                <c:pt idx="175">
                  <c:v>6</c:v>
                </c:pt>
                <c:pt idx="176">
                  <c:v>2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5</c:v>
                </c:pt>
                <c:pt idx="182">
                  <c:v>7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6</c:v>
                </c:pt>
                <c:pt idx="195">
                  <c:v>1</c:v>
                </c:pt>
                <c:pt idx="19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endParaRPr lang="en-US" baseline="0">
              <a:latin typeface="Arial Black" panose="020B0A040201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Data'!$B$1:$HN$1</c:f>
              <c:numCache>
                <c:formatCode>[$-409]mmm\-yy</c:formatCode>
                <c:ptCount val="19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</c:numCache>
            </c:numRef>
          </c:cat>
          <c:val>
            <c:numRef>
              <c:f>'Unit Sales Data'!$B$5:$HN$5</c:f>
              <c:numCache>
                <c:formatCode>General</c:formatCode>
                <c:ptCount val="197"/>
                <c:pt idx="0">
                  <c:v>97</c:v>
                </c:pt>
                <c:pt idx="1">
                  <c:v>122</c:v>
                </c:pt>
                <c:pt idx="2">
                  <c:v>112</c:v>
                </c:pt>
                <c:pt idx="3">
                  <c:v>143</c:v>
                </c:pt>
                <c:pt idx="4">
                  <c:v>171</c:v>
                </c:pt>
                <c:pt idx="5">
                  <c:v>140</c:v>
                </c:pt>
                <c:pt idx="6">
                  <c:v>123</c:v>
                </c:pt>
                <c:pt idx="7">
                  <c:v>129</c:v>
                </c:pt>
                <c:pt idx="8">
                  <c:v>133</c:v>
                </c:pt>
                <c:pt idx="9">
                  <c:v>121</c:v>
                </c:pt>
                <c:pt idx="10">
                  <c:v>130</c:v>
                </c:pt>
                <c:pt idx="11">
                  <c:v>101</c:v>
                </c:pt>
                <c:pt idx="12">
                  <c:v>87</c:v>
                </c:pt>
                <c:pt idx="13">
                  <c:v>98</c:v>
                </c:pt>
                <c:pt idx="14">
                  <c:v>110</c:v>
                </c:pt>
                <c:pt idx="15">
                  <c:v>124</c:v>
                </c:pt>
                <c:pt idx="16">
                  <c:v>135</c:v>
                </c:pt>
                <c:pt idx="17">
                  <c:v>136</c:v>
                </c:pt>
                <c:pt idx="18">
                  <c:v>114</c:v>
                </c:pt>
                <c:pt idx="19">
                  <c:v>128</c:v>
                </c:pt>
                <c:pt idx="20">
                  <c:v>126</c:v>
                </c:pt>
                <c:pt idx="21">
                  <c:v>101</c:v>
                </c:pt>
                <c:pt idx="22">
                  <c:v>80</c:v>
                </c:pt>
                <c:pt idx="23">
                  <c:v>83</c:v>
                </c:pt>
                <c:pt idx="24">
                  <c:v>53</c:v>
                </c:pt>
                <c:pt idx="25">
                  <c:v>78</c:v>
                </c:pt>
                <c:pt idx="26">
                  <c:v>101</c:v>
                </c:pt>
                <c:pt idx="27">
                  <c:v>88</c:v>
                </c:pt>
                <c:pt idx="28">
                  <c:v>126</c:v>
                </c:pt>
                <c:pt idx="29">
                  <c:v>142</c:v>
                </c:pt>
                <c:pt idx="30">
                  <c:v>122</c:v>
                </c:pt>
                <c:pt idx="31">
                  <c:v>134</c:v>
                </c:pt>
                <c:pt idx="32">
                  <c:v>137</c:v>
                </c:pt>
                <c:pt idx="33">
                  <c:v>140</c:v>
                </c:pt>
                <c:pt idx="34">
                  <c:v>129</c:v>
                </c:pt>
                <c:pt idx="35">
                  <c:v>135</c:v>
                </c:pt>
                <c:pt idx="36">
                  <c:v>99</c:v>
                </c:pt>
                <c:pt idx="37">
                  <c:v>93</c:v>
                </c:pt>
                <c:pt idx="38">
                  <c:v>126</c:v>
                </c:pt>
                <c:pt idx="39">
                  <c:v>164</c:v>
                </c:pt>
                <c:pt idx="40">
                  <c:v>170</c:v>
                </c:pt>
                <c:pt idx="41">
                  <c:v>168</c:v>
                </c:pt>
                <c:pt idx="42">
                  <c:v>148</c:v>
                </c:pt>
                <c:pt idx="43">
                  <c:v>129</c:v>
                </c:pt>
                <c:pt idx="44">
                  <c:v>143</c:v>
                </c:pt>
                <c:pt idx="45">
                  <c:v>138</c:v>
                </c:pt>
                <c:pt idx="46">
                  <c:v>136</c:v>
                </c:pt>
                <c:pt idx="47">
                  <c:v>155</c:v>
                </c:pt>
                <c:pt idx="48">
                  <c:v>99</c:v>
                </c:pt>
                <c:pt idx="49">
                  <c:v>107</c:v>
                </c:pt>
                <c:pt idx="50">
                  <c:v>169</c:v>
                </c:pt>
                <c:pt idx="51">
                  <c:v>167</c:v>
                </c:pt>
                <c:pt idx="52">
                  <c:v>159</c:v>
                </c:pt>
                <c:pt idx="53">
                  <c:v>177</c:v>
                </c:pt>
                <c:pt idx="54">
                  <c:v>147</c:v>
                </c:pt>
                <c:pt idx="55">
                  <c:v>132</c:v>
                </c:pt>
                <c:pt idx="56">
                  <c:v>138</c:v>
                </c:pt>
                <c:pt idx="57">
                  <c:v>132</c:v>
                </c:pt>
                <c:pt idx="58">
                  <c:v>122</c:v>
                </c:pt>
                <c:pt idx="59">
                  <c:v>140</c:v>
                </c:pt>
                <c:pt idx="60">
                  <c:v>116</c:v>
                </c:pt>
                <c:pt idx="61">
                  <c:v>143</c:v>
                </c:pt>
                <c:pt idx="62">
                  <c:v>227</c:v>
                </c:pt>
                <c:pt idx="63">
                  <c:v>186</c:v>
                </c:pt>
                <c:pt idx="64">
                  <c:v>206</c:v>
                </c:pt>
                <c:pt idx="65">
                  <c:v>182</c:v>
                </c:pt>
                <c:pt idx="66">
                  <c:v>151</c:v>
                </c:pt>
                <c:pt idx="67">
                  <c:v>173</c:v>
                </c:pt>
                <c:pt idx="68">
                  <c:v>176</c:v>
                </c:pt>
                <c:pt idx="69">
                  <c:v>177</c:v>
                </c:pt>
                <c:pt idx="70">
                  <c:v>165</c:v>
                </c:pt>
                <c:pt idx="71">
                  <c:v>140</c:v>
                </c:pt>
                <c:pt idx="72">
                  <c:v>115</c:v>
                </c:pt>
                <c:pt idx="73">
                  <c:v>146</c:v>
                </c:pt>
                <c:pt idx="74">
                  <c:v>180</c:v>
                </c:pt>
                <c:pt idx="75">
                  <c:v>213</c:v>
                </c:pt>
                <c:pt idx="76">
                  <c:v>194</c:v>
                </c:pt>
                <c:pt idx="77">
                  <c:v>187</c:v>
                </c:pt>
                <c:pt idx="78">
                  <c:v>202</c:v>
                </c:pt>
                <c:pt idx="79">
                  <c:v>184</c:v>
                </c:pt>
                <c:pt idx="80">
                  <c:v>172</c:v>
                </c:pt>
                <c:pt idx="81">
                  <c:v>164</c:v>
                </c:pt>
                <c:pt idx="82">
                  <c:v>147</c:v>
                </c:pt>
                <c:pt idx="83">
                  <c:v>189</c:v>
                </c:pt>
                <c:pt idx="84">
                  <c:v>133</c:v>
                </c:pt>
                <c:pt idx="85">
                  <c:v>117</c:v>
                </c:pt>
                <c:pt idx="86">
                  <c:v>146</c:v>
                </c:pt>
                <c:pt idx="87">
                  <c:v>189</c:v>
                </c:pt>
                <c:pt idx="88">
                  <c:v>231</c:v>
                </c:pt>
                <c:pt idx="89">
                  <c:v>200</c:v>
                </c:pt>
                <c:pt idx="90">
                  <c:v>201</c:v>
                </c:pt>
                <c:pt idx="91">
                  <c:v>174</c:v>
                </c:pt>
                <c:pt idx="92">
                  <c:v>201</c:v>
                </c:pt>
                <c:pt idx="93">
                  <c:v>192</c:v>
                </c:pt>
                <c:pt idx="94">
                  <c:v>153</c:v>
                </c:pt>
                <c:pt idx="95">
                  <c:v>202</c:v>
                </c:pt>
                <c:pt idx="96">
                  <c:v>129</c:v>
                </c:pt>
                <c:pt idx="97">
                  <c:v>142</c:v>
                </c:pt>
                <c:pt idx="98">
                  <c:v>184</c:v>
                </c:pt>
                <c:pt idx="99">
                  <c:v>193</c:v>
                </c:pt>
                <c:pt idx="100">
                  <c:v>241</c:v>
                </c:pt>
                <c:pt idx="101">
                  <c:v>227</c:v>
                </c:pt>
                <c:pt idx="102">
                  <c:v>218</c:v>
                </c:pt>
                <c:pt idx="103">
                  <c:v>187</c:v>
                </c:pt>
                <c:pt idx="104">
                  <c:v>198</c:v>
                </c:pt>
                <c:pt idx="105">
                  <c:v>198</c:v>
                </c:pt>
                <c:pt idx="106">
                  <c:v>177</c:v>
                </c:pt>
                <c:pt idx="107">
                  <c:v>198</c:v>
                </c:pt>
                <c:pt idx="108">
                  <c:v>145</c:v>
                </c:pt>
                <c:pt idx="109">
                  <c:v>130</c:v>
                </c:pt>
                <c:pt idx="110">
                  <c:v>184</c:v>
                </c:pt>
                <c:pt idx="111">
                  <c:v>201</c:v>
                </c:pt>
                <c:pt idx="112">
                  <c:v>217</c:v>
                </c:pt>
                <c:pt idx="113">
                  <c:v>238</c:v>
                </c:pt>
                <c:pt idx="114">
                  <c:v>201</c:v>
                </c:pt>
                <c:pt idx="115">
                  <c:v>204</c:v>
                </c:pt>
                <c:pt idx="116">
                  <c:v>211</c:v>
                </c:pt>
                <c:pt idx="117">
                  <c:v>193</c:v>
                </c:pt>
                <c:pt idx="118">
                  <c:v>167</c:v>
                </c:pt>
                <c:pt idx="119">
                  <c:v>202</c:v>
                </c:pt>
                <c:pt idx="120">
                  <c:v>141</c:v>
                </c:pt>
                <c:pt idx="121">
                  <c:v>149</c:v>
                </c:pt>
                <c:pt idx="122">
                  <c:v>235</c:v>
                </c:pt>
                <c:pt idx="123">
                  <c:v>219</c:v>
                </c:pt>
                <c:pt idx="124">
                  <c:v>254</c:v>
                </c:pt>
                <c:pt idx="125">
                  <c:v>295</c:v>
                </c:pt>
                <c:pt idx="126">
                  <c:v>185</c:v>
                </c:pt>
                <c:pt idx="127">
                  <c:v>224</c:v>
                </c:pt>
                <c:pt idx="128">
                  <c:v>206</c:v>
                </c:pt>
                <c:pt idx="129">
                  <c:v>234</c:v>
                </c:pt>
                <c:pt idx="130">
                  <c:v>208</c:v>
                </c:pt>
                <c:pt idx="131">
                  <c:v>208</c:v>
                </c:pt>
                <c:pt idx="132">
                  <c:v>153</c:v>
                </c:pt>
                <c:pt idx="133">
                  <c:v>112</c:v>
                </c:pt>
                <c:pt idx="134">
                  <c:v>232</c:v>
                </c:pt>
                <c:pt idx="135">
                  <c:v>225</c:v>
                </c:pt>
                <c:pt idx="136">
                  <c:v>267</c:v>
                </c:pt>
                <c:pt idx="137">
                  <c:v>245</c:v>
                </c:pt>
                <c:pt idx="138">
                  <c:v>209</c:v>
                </c:pt>
                <c:pt idx="139">
                  <c:v>228</c:v>
                </c:pt>
                <c:pt idx="140">
                  <c:v>178</c:v>
                </c:pt>
                <c:pt idx="141">
                  <c:v>215</c:v>
                </c:pt>
                <c:pt idx="142">
                  <c:v>162</c:v>
                </c:pt>
                <c:pt idx="143">
                  <c:v>192</c:v>
                </c:pt>
                <c:pt idx="144">
                  <c:v>144</c:v>
                </c:pt>
                <c:pt idx="145">
                  <c:v>163</c:v>
                </c:pt>
                <c:pt idx="146">
                  <c:v>218</c:v>
                </c:pt>
                <c:pt idx="147">
                  <c:v>229</c:v>
                </c:pt>
                <c:pt idx="148">
                  <c:v>253</c:v>
                </c:pt>
                <c:pt idx="149">
                  <c:v>232</c:v>
                </c:pt>
                <c:pt idx="150">
                  <c:v>232</c:v>
                </c:pt>
                <c:pt idx="151">
                  <c:v>243</c:v>
                </c:pt>
                <c:pt idx="152">
                  <c:v>199</c:v>
                </c:pt>
                <c:pt idx="153">
                  <c:v>224</c:v>
                </c:pt>
                <c:pt idx="154">
                  <c:v>250</c:v>
                </c:pt>
                <c:pt idx="155">
                  <c:v>219</c:v>
                </c:pt>
                <c:pt idx="156">
                  <c:v>179</c:v>
                </c:pt>
                <c:pt idx="157">
                  <c:v>181</c:v>
                </c:pt>
                <c:pt idx="158">
                  <c:v>236</c:v>
                </c:pt>
                <c:pt idx="159">
                  <c:v>181</c:v>
                </c:pt>
                <c:pt idx="160">
                  <c:v>179</c:v>
                </c:pt>
                <c:pt idx="161">
                  <c:v>251</c:v>
                </c:pt>
                <c:pt idx="162">
                  <c:v>452</c:v>
                </c:pt>
                <c:pt idx="163">
                  <c:v>403</c:v>
                </c:pt>
                <c:pt idx="164">
                  <c:v>445</c:v>
                </c:pt>
                <c:pt idx="165">
                  <c:v>460</c:v>
                </c:pt>
                <c:pt idx="166">
                  <c:v>383</c:v>
                </c:pt>
                <c:pt idx="167">
                  <c:v>401</c:v>
                </c:pt>
                <c:pt idx="168">
                  <c:v>335</c:v>
                </c:pt>
                <c:pt idx="169">
                  <c:v>298</c:v>
                </c:pt>
                <c:pt idx="170">
                  <c:v>447</c:v>
                </c:pt>
                <c:pt idx="171">
                  <c:v>445</c:v>
                </c:pt>
                <c:pt idx="172">
                  <c:v>440</c:v>
                </c:pt>
                <c:pt idx="173">
                  <c:v>432</c:v>
                </c:pt>
                <c:pt idx="174">
                  <c:v>369</c:v>
                </c:pt>
                <c:pt idx="175">
                  <c:v>329</c:v>
                </c:pt>
                <c:pt idx="176">
                  <c:v>313</c:v>
                </c:pt>
                <c:pt idx="177">
                  <c:v>333</c:v>
                </c:pt>
                <c:pt idx="178">
                  <c:v>340</c:v>
                </c:pt>
                <c:pt idx="179">
                  <c:v>319</c:v>
                </c:pt>
                <c:pt idx="180">
                  <c:v>285</c:v>
                </c:pt>
                <c:pt idx="181">
                  <c:v>248</c:v>
                </c:pt>
                <c:pt idx="182">
                  <c:v>387</c:v>
                </c:pt>
                <c:pt idx="183">
                  <c:v>344</c:v>
                </c:pt>
                <c:pt idx="184">
                  <c:v>331</c:v>
                </c:pt>
                <c:pt idx="185">
                  <c:v>290</c:v>
                </c:pt>
                <c:pt idx="186">
                  <c:v>233</c:v>
                </c:pt>
                <c:pt idx="187">
                  <c:v>265</c:v>
                </c:pt>
                <c:pt idx="188">
                  <c:v>231</c:v>
                </c:pt>
                <c:pt idx="189">
                  <c:v>207</c:v>
                </c:pt>
                <c:pt idx="190">
                  <c:v>195</c:v>
                </c:pt>
                <c:pt idx="191">
                  <c:v>168</c:v>
                </c:pt>
                <c:pt idx="192">
                  <c:v>141</c:v>
                </c:pt>
                <c:pt idx="193">
                  <c:v>174</c:v>
                </c:pt>
                <c:pt idx="194">
                  <c:v>242</c:v>
                </c:pt>
                <c:pt idx="195">
                  <c:v>215</c:v>
                </c:pt>
                <c:pt idx="196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tabSelected="1" zoomScale="7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339BFF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I1" workbookViewId="0">
      <selection activeCell="HT14" sqref="HT14"/>
    </sheetView>
  </sheetViews>
  <sheetFormatPr defaultColWidth="12.58203125" defaultRowHeight="15" customHeight="1"/>
  <cols>
    <col min="1" max="210" width="7.58203125" customWidth="1"/>
  </cols>
  <sheetData>
    <row r="1" spans="1:237" ht="14.25" customHeight="1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264</v>
      </c>
      <c r="HR2" s="2">
        <f>'Raw Data'!IG3</f>
        <v>285</v>
      </c>
      <c r="HS2" s="2">
        <f>'Raw Data'!IH3</f>
        <v>0</v>
      </c>
      <c r="HT2" s="2">
        <f>'Raw Data'!II3</f>
        <v>0</v>
      </c>
      <c r="HU2" s="2">
        <f>'Raw Data'!IJ3</f>
        <v>0</v>
      </c>
      <c r="HV2" s="2">
        <f>'Raw Data'!IK3</f>
        <v>0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/>
    <row r="4" spans="1:237" ht="14.25" customHeight="1"/>
    <row r="5" spans="1:237" ht="14.25" customHeight="1"/>
    <row r="6" spans="1:237" ht="14.25" customHeight="1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/>
    <row r="8" spans="1:237" ht="14.25" customHeight="1"/>
    <row r="9" spans="1:237" ht="14.25" customHeight="1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1:237" ht="14.25" customHeight="1"/>
    <row r="11" spans="1:237" ht="14.25" customHeight="1"/>
    <row r="12" spans="1:237" ht="14.25" customHeight="1"/>
    <row r="13" spans="1:237" ht="14.25" customHeight="1"/>
    <row r="14" spans="1:237" ht="14.25" customHeight="1"/>
    <row r="15" spans="1:237" ht="14.25" customHeight="1"/>
    <row r="16" spans="1:237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R14" activePane="bottomRight" state="frozen"/>
      <selection pane="topRight" activeCell="B1" sqref="B1"/>
      <selection pane="bottomLeft" activeCell="A2" sqref="A2"/>
      <selection pane="bottomRight" activeCell="DD53" sqref="DB51:DD53"/>
    </sheetView>
  </sheetViews>
  <sheetFormatPr defaultColWidth="12.58203125" defaultRowHeight="15" customHeight="1"/>
  <cols>
    <col min="1" max="1" width="18.08203125" bestFit="1" customWidth="1"/>
    <col min="2" max="11" width="8.9140625" bestFit="1" customWidth="1"/>
    <col min="12" max="67" width="8.9140625" customWidth="1"/>
    <col min="68" max="68" width="9.9140625" bestFit="1" customWidth="1"/>
    <col min="69" max="85" width="8.9140625" customWidth="1"/>
    <col min="86" max="86" width="13.082031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41406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9140625" bestFit="1" customWidth="1"/>
    <col min="120" max="123" width="8.9140625" bestFit="1" customWidth="1"/>
    <col min="124" max="134" width="9.9140625" bestFit="1" customWidth="1"/>
  </cols>
  <sheetData>
    <row r="1" spans="1:181" ht="14.25" customHeight="1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29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66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100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60</v>
      </c>
      <c r="EF2" s="10">
        <f>'Raw Data'!HS103</f>
        <v>80</v>
      </c>
      <c r="EG2" s="10">
        <f>'Raw Data'!HT103</f>
        <v>75</v>
      </c>
      <c r="EH2" s="10">
        <f>'Raw Data'!HU103</f>
        <v>80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Data'!IC46</f>
        <v>38</v>
      </c>
      <c r="EQ2" s="10">
        <f>'Raw Data'!ID46</f>
        <v>36</v>
      </c>
      <c r="ER2" s="10">
        <f>'Raw Data'!IE46</f>
        <v>43</v>
      </c>
      <c r="ES2" s="10">
        <f>'Raw Data'!IF46</f>
        <v>48</v>
      </c>
      <c r="ET2" s="10">
        <f>'Raw Data'!IG46</f>
        <v>40</v>
      </c>
      <c r="EU2" s="10">
        <f>'Raw Data'!IH103</f>
        <v>0</v>
      </c>
      <c r="EV2" s="10">
        <f>'Raw Data'!II103</f>
        <v>0</v>
      </c>
      <c r="EW2" s="10">
        <f>'Raw Data'!IJ103</f>
        <v>0</v>
      </c>
      <c r="EX2" s="10">
        <f>'Raw Data'!IK103</f>
        <v>0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182202</v>
      </c>
      <c r="ET3" s="31">
        <f>'Raw Data'!IG93</f>
        <v>192220</v>
      </c>
      <c r="EU3" s="31">
        <f>'Raw Data'!IH93</f>
        <v>0</v>
      </c>
      <c r="EV3" s="31">
        <f>'Raw Data'!II93</f>
        <v>0</v>
      </c>
      <c r="EW3" s="31">
        <f>'Raw Data'!IJ93</f>
        <v>0</v>
      </c>
      <c r="EX3" s="31">
        <f>'Raw Data'!IK93</f>
        <v>0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130000</v>
      </c>
      <c r="ET4" s="31">
        <f>'Raw Data'!IG94</f>
        <v>112500</v>
      </c>
      <c r="EU4" s="31">
        <f>'Raw Data'!IH94</f>
        <v>0</v>
      </c>
      <c r="EV4" s="31">
        <f>'Raw Data'!II94</f>
        <v>0</v>
      </c>
      <c r="EW4" s="31">
        <f>'Raw Data'!IJ94</f>
        <v>0</v>
      </c>
      <c r="EX4" s="31">
        <f>'Raw Data'!IK94</f>
        <v>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8563500</v>
      </c>
      <c r="ET5" s="31">
        <f>'Raw Data'!IG95</f>
        <v>7688800</v>
      </c>
      <c r="EU5" s="31">
        <f>'Raw Data'!IH95</f>
        <v>0</v>
      </c>
      <c r="EV5" s="31">
        <f>'Raw Data'!II95</f>
        <v>0</v>
      </c>
      <c r="EW5" s="31">
        <f>'Raw Data'!IJ95</f>
        <v>0</v>
      </c>
      <c r="EX5" s="31">
        <f>'Raw Data'!IK95</f>
        <v>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>
      <c r="A6" s="33"/>
    </row>
    <row r="7" spans="1:181" ht="14.25" customHeight="1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24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61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94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53</v>
      </c>
      <c r="EF8" s="10">
        <f>'Raw Data'!HS98</f>
        <v>66</v>
      </c>
      <c r="EG8" s="10">
        <f>'Raw Data'!HT98</f>
        <v>67</v>
      </c>
      <c r="EH8" s="10">
        <f>'Raw Data'!HU98</f>
        <v>74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39</v>
      </c>
      <c r="ET8" s="10">
        <f>'Raw Data'!IG98</f>
        <v>33</v>
      </c>
      <c r="EU8" s="10">
        <f>'Raw Data'!IH98</f>
        <v>0</v>
      </c>
      <c r="EV8" s="10">
        <f>'Raw Data'!II98</f>
        <v>0</v>
      </c>
      <c r="EW8" s="10">
        <f>'Raw Data'!IJ98</f>
        <v>0</v>
      </c>
      <c r="EX8" s="10">
        <f>'Raw Data'!IK98</f>
        <v>0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2</v>
      </c>
      <c r="EU9" s="10">
        <f>'Raw Data'!IH99</f>
        <v>0</v>
      </c>
      <c r="EV9" s="10">
        <f>'Raw Data'!II99</f>
        <v>0</v>
      </c>
      <c r="EW9" s="10">
        <f>'Raw Data'!IJ99</f>
        <v>0</v>
      </c>
      <c r="EX9" s="10">
        <f>'Raw Data'!IK99</f>
        <v>0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3</v>
      </c>
      <c r="EU10" s="10">
        <f>'Raw Data'!IH100</f>
        <v>0</v>
      </c>
      <c r="EV10" s="10">
        <f>'Raw Data'!II100</f>
        <v>0</v>
      </c>
      <c r="EW10" s="10">
        <f>'Raw Data'!IJ100</f>
        <v>0</v>
      </c>
      <c r="EX10" s="10">
        <f>'Raw Data'!IK100</f>
        <v>0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8</v>
      </c>
      <c r="ET11" s="10">
        <f>'Raw Data'!IG101</f>
        <v>2</v>
      </c>
      <c r="EU11" s="10">
        <f>'Raw Data'!IH101</f>
        <v>0</v>
      </c>
      <c r="EV11" s="10">
        <f>'Raw Data'!II101</f>
        <v>0</v>
      </c>
      <c r="EW11" s="10">
        <f>'Raw Data'!IJ101</f>
        <v>0</v>
      </c>
      <c r="EX11" s="10">
        <f>'Raw Data'!IK101</f>
        <v>0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29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66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100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60</v>
      </c>
      <c r="EF12" s="10">
        <f>'Raw Data'!HS103</f>
        <v>80</v>
      </c>
      <c r="EG12" s="10">
        <f>'Raw Data'!HT103</f>
        <v>75</v>
      </c>
      <c r="EH12" s="10">
        <f>'Raw Data'!HU103</f>
        <v>80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47</v>
      </c>
      <c r="ET12" s="10">
        <f>'Raw Data'!IG103</f>
        <v>40</v>
      </c>
      <c r="EU12" s="10">
        <f>'Raw Data'!IH103</f>
        <v>0</v>
      </c>
      <c r="EV12" s="10">
        <f>'Raw Data'!II103</f>
        <v>0</v>
      </c>
      <c r="EW12" s="10">
        <f>'Raw Data'!IJ103</f>
        <v>0</v>
      </c>
      <c r="EX12" s="10">
        <f>'Raw Data'!IK103</f>
        <v>0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/>
    <row r="14" spans="1:181" ht="14.25" customHeight="1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29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66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100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60</v>
      </c>
      <c r="EF15" s="10">
        <f t="shared" si="2"/>
        <v>80</v>
      </c>
      <c r="EG15" s="10">
        <f t="shared" si="2"/>
        <v>75</v>
      </c>
      <c r="EH15" s="10">
        <f t="shared" si="2"/>
        <v>80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47</v>
      </c>
      <c r="ET15" s="10">
        <f t="shared" si="2"/>
        <v>40</v>
      </c>
      <c r="EU15" s="10">
        <f t="shared" si="2"/>
        <v>0</v>
      </c>
      <c r="EV15" s="10">
        <f t="shared" si="2"/>
        <v>0</v>
      </c>
      <c r="EW15" s="10">
        <f t="shared" si="2"/>
        <v>0</v>
      </c>
      <c r="EX15" s="10">
        <f t="shared" si="2"/>
        <v>0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 t="shared" ref="DF23:DF28" si="4">SUM(CT23:DA23)</f>
        <v>309</v>
      </c>
    </row>
    <row r="24" spans="1:134" ht="14.25" hidden="1" customHeight="1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 t="shared" si="4"/>
        <v>283</v>
      </c>
    </row>
    <row r="25" spans="1:134" ht="14.25" customHeight="1">
      <c r="CS25" s="2">
        <v>2020</v>
      </c>
      <c r="CT25" s="10">
        <f t="shared" ref="CT25:DE25" si="5">DF2</f>
        <v>29</v>
      </c>
      <c r="CU25" s="10">
        <f t="shared" si="5"/>
        <v>33</v>
      </c>
      <c r="CV25" s="10">
        <f t="shared" si="5"/>
        <v>38</v>
      </c>
      <c r="CW25" s="10">
        <f t="shared" si="5"/>
        <v>25</v>
      </c>
      <c r="CX25" s="10">
        <f t="shared" si="5"/>
        <v>27</v>
      </c>
      <c r="CY25" s="10">
        <f t="shared" si="5"/>
        <v>27</v>
      </c>
      <c r="CZ25" s="10">
        <f t="shared" si="5"/>
        <v>55</v>
      </c>
      <c r="DA25" s="10">
        <f t="shared" si="5"/>
        <v>78</v>
      </c>
      <c r="DB25" s="10">
        <f t="shared" si="5"/>
        <v>80</v>
      </c>
      <c r="DC25" s="10">
        <f t="shared" si="5"/>
        <v>86</v>
      </c>
      <c r="DD25" s="10">
        <f t="shared" si="5"/>
        <v>71</v>
      </c>
      <c r="DE25" s="10">
        <f t="shared" si="5"/>
        <v>80</v>
      </c>
      <c r="DF25" s="10">
        <f t="shared" si="4"/>
        <v>312</v>
      </c>
    </row>
    <row r="26" spans="1:134" ht="14.25" customHeight="1">
      <c r="CS26" s="2">
        <v>2021</v>
      </c>
      <c r="CT26" s="147">
        <f>DR2</f>
        <v>66</v>
      </c>
      <c r="CU26" s="147">
        <f t="shared" ref="CU26:DE26" si="6">DS2</f>
        <v>57</v>
      </c>
      <c r="CV26" s="147">
        <f t="shared" si="6"/>
        <v>67</v>
      </c>
      <c r="CW26" s="147">
        <f t="shared" si="6"/>
        <v>93</v>
      </c>
      <c r="CX26" s="147">
        <f t="shared" si="6"/>
        <v>99</v>
      </c>
      <c r="CY26" s="147">
        <f t="shared" si="6"/>
        <v>100</v>
      </c>
      <c r="CZ26" s="147">
        <f t="shared" si="6"/>
        <v>97</v>
      </c>
      <c r="DA26" s="147">
        <f t="shared" si="6"/>
        <v>89</v>
      </c>
      <c r="DB26" s="147">
        <f t="shared" si="6"/>
        <v>81</v>
      </c>
      <c r="DC26" s="147">
        <f t="shared" si="6"/>
        <v>75</v>
      </c>
      <c r="DD26" s="147">
        <f t="shared" si="6"/>
        <v>70</v>
      </c>
      <c r="DE26" s="147">
        <f t="shared" si="6"/>
        <v>76</v>
      </c>
      <c r="DF26" s="10">
        <f t="shared" si="4"/>
        <v>668</v>
      </c>
    </row>
    <row r="27" spans="1:134" ht="14.25" customHeight="1">
      <c r="CS27" s="2">
        <v>2022</v>
      </c>
      <c r="CT27" s="147">
        <f>ED2</f>
        <v>56</v>
      </c>
      <c r="CU27" s="147">
        <f t="shared" ref="CU27:DE27" si="7">EE2</f>
        <v>60</v>
      </c>
      <c r="CV27" s="147">
        <f t="shared" si="7"/>
        <v>80</v>
      </c>
      <c r="CW27" s="147">
        <f t="shared" si="7"/>
        <v>75</v>
      </c>
      <c r="CX27" s="147">
        <f t="shared" si="7"/>
        <v>80</v>
      </c>
      <c r="CY27" s="147">
        <f t="shared" si="7"/>
        <v>51</v>
      </c>
      <c r="CZ27" s="147">
        <f t="shared" si="7"/>
        <v>56</v>
      </c>
      <c r="DA27" s="147">
        <f t="shared" si="7"/>
        <v>62</v>
      </c>
      <c r="DB27" s="147">
        <f t="shared" si="7"/>
        <v>48</v>
      </c>
      <c r="DC27" s="147">
        <f t="shared" si="7"/>
        <v>43</v>
      </c>
      <c r="DD27" s="147">
        <f t="shared" si="7"/>
        <v>31</v>
      </c>
      <c r="DE27" s="147">
        <f t="shared" si="7"/>
        <v>36</v>
      </c>
      <c r="DF27" s="10">
        <f t="shared" si="4"/>
        <v>520</v>
      </c>
    </row>
    <row r="28" spans="1:134" ht="14.25" customHeight="1">
      <c r="CS28" s="2">
        <v>2023</v>
      </c>
      <c r="CT28" s="147">
        <f>EP2</f>
        <v>38</v>
      </c>
      <c r="CU28" s="147">
        <f t="shared" ref="CU28:DE28" si="8">EQ2</f>
        <v>36</v>
      </c>
      <c r="CV28" s="147">
        <f t="shared" si="8"/>
        <v>43</v>
      </c>
      <c r="CW28" s="147">
        <f t="shared" si="8"/>
        <v>48</v>
      </c>
      <c r="CX28" s="147">
        <f t="shared" si="8"/>
        <v>40</v>
      </c>
      <c r="CY28" s="147">
        <f t="shared" si="8"/>
        <v>0</v>
      </c>
      <c r="CZ28" s="147">
        <f t="shared" si="8"/>
        <v>0</v>
      </c>
      <c r="DA28" s="147">
        <f t="shared" si="8"/>
        <v>0</v>
      </c>
      <c r="DB28" s="147">
        <f t="shared" si="8"/>
        <v>0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4"/>
        <v>205</v>
      </c>
    </row>
    <row r="29" spans="1:134" ht="14.25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>
      <c r="CX30" s="250" t="s">
        <v>106</v>
      </c>
      <c r="CY30" s="251"/>
      <c r="CZ30" s="252"/>
      <c r="DB30" s="250" t="s">
        <v>310</v>
      </c>
      <c r="DC30" s="251"/>
      <c r="DD30" s="252"/>
    </row>
    <row r="31" spans="1:134" ht="14.25" customHeight="1" thickTop="1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>
      <c r="CX32" s="7" t="s">
        <v>420</v>
      </c>
      <c r="CY32" s="8">
        <f>CX28</f>
        <v>40</v>
      </c>
      <c r="CZ32" s="9">
        <f>(CY32-CY33)/CY33</f>
        <v>-0.5</v>
      </c>
      <c r="DB32" s="179">
        <v>2023</v>
      </c>
      <c r="DC32" s="8">
        <f>SUM(CT28:CX28)</f>
        <v>205</v>
      </c>
      <c r="DD32" s="9">
        <f>(DC32-DC33)/DC33</f>
        <v>-0.41595441595441596</v>
      </c>
    </row>
    <row r="33" spans="97:110" ht="14.25" customHeight="1">
      <c r="CX33" s="7" t="s">
        <v>421</v>
      </c>
      <c r="CY33" s="8">
        <f>CX27</f>
        <v>80</v>
      </c>
      <c r="CZ33" s="9">
        <f>(CY33-CY34)/CY34</f>
        <v>-0.19191919191919191</v>
      </c>
      <c r="DB33" s="179">
        <v>2022</v>
      </c>
      <c r="DC33" s="8">
        <f>SUM(CT27:CX27)</f>
        <v>351</v>
      </c>
      <c r="DD33" s="9">
        <f>(DC33-DC34)/DC34</f>
        <v>-8.1151832460732987E-2</v>
      </c>
    </row>
    <row r="34" spans="97:110" ht="14.25" customHeight="1">
      <c r="CX34" s="185" t="s">
        <v>422</v>
      </c>
      <c r="CY34" s="8">
        <f>CX26</f>
        <v>99</v>
      </c>
      <c r="CZ34" s="9">
        <f>(CY34-CY35)/CY35</f>
        <v>2.6666666666666665</v>
      </c>
      <c r="DB34" s="179">
        <v>2021</v>
      </c>
      <c r="DC34" s="8">
        <f>SUM(CT26:CX26)</f>
        <v>382</v>
      </c>
      <c r="DD34" s="9">
        <f>(DC34-DC35)/DC35</f>
        <v>1.513157894736842</v>
      </c>
    </row>
    <row r="35" spans="97:110" ht="14.25" customHeight="1">
      <c r="CX35" s="7" t="s">
        <v>423</v>
      </c>
      <c r="CY35" s="8">
        <f>CX25</f>
        <v>27</v>
      </c>
      <c r="CZ35" s="9"/>
      <c r="DB35" s="179">
        <v>2020</v>
      </c>
      <c r="DC35" s="8">
        <f>SUM(CT25:CX25)</f>
        <v>152</v>
      </c>
      <c r="DD35" s="9"/>
    </row>
    <row r="36" spans="97:110" ht="14.25" customHeight="1">
      <c r="CX36" s="20"/>
      <c r="CY36" s="20"/>
      <c r="CZ36" s="20"/>
    </row>
    <row r="37" spans="97:110" ht="14.25" customHeight="1">
      <c r="CT37" s="2" t="s">
        <v>89</v>
      </c>
    </row>
    <row r="38" spans="97:110" ht="14.25" customHeight="1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5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>
      <c r="CS39" s="2">
        <v>2015</v>
      </c>
      <c r="CT39" s="32">
        <f>AX4</f>
        <v>72000</v>
      </c>
      <c r="CU39" s="32">
        <f>AY4</f>
        <v>84000</v>
      </c>
      <c r="CV39" s="32">
        <f>AZ4</f>
        <v>70750</v>
      </c>
      <c r="CW39" s="32">
        <f>BA4</f>
        <v>70000</v>
      </c>
      <c r="CX39" s="32">
        <f t="shared" ref="CX39:DD39" si="9">BB4</f>
        <v>87500</v>
      </c>
      <c r="CY39" s="32">
        <f t="shared" si="9"/>
        <v>79500</v>
      </c>
      <c r="CZ39" s="32">
        <f t="shared" si="9"/>
        <v>92000</v>
      </c>
      <c r="DA39" s="32">
        <f t="shared" si="9"/>
        <v>72000</v>
      </c>
      <c r="DB39" s="32">
        <f t="shared" si="9"/>
        <v>66720</v>
      </c>
      <c r="DC39" s="32">
        <f t="shared" si="9"/>
        <v>75000</v>
      </c>
      <c r="DD39" s="32">
        <f t="shared" si="9"/>
        <v>58450</v>
      </c>
      <c r="DE39" s="32">
        <f>BI4</f>
        <v>55000</v>
      </c>
    </row>
    <row r="40" spans="97:110" ht="14.25" hidden="1" customHeight="1">
      <c r="CS40" s="2">
        <v>2016</v>
      </c>
      <c r="CT40" s="32">
        <f>BJ4</f>
        <v>76450</v>
      </c>
      <c r="CU40" s="32">
        <f>BK4</f>
        <v>70000</v>
      </c>
      <c r="CV40" s="32">
        <f>BL4</f>
        <v>64500</v>
      </c>
      <c r="CW40" s="32">
        <f>BM4</f>
        <v>59000</v>
      </c>
      <c r="CX40" s="32">
        <f t="shared" ref="CX40:DD40" si="10">BN4</f>
        <v>80000</v>
      </c>
      <c r="CY40" s="32">
        <f t="shared" si="10"/>
        <v>77750</v>
      </c>
      <c r="CZ40" s="32">
        <f t="shared" si="10"/>
        <v>78950</v>
      </c>
      <c r="DA40" s="32">
        <f t="shared" si="10"/>
        <v>75000</v>
      </c>
      <c r="DB40" s="32">
        <f t="shared" si="10"/>
        <v>70000</v>
      </c>
      <c r="DC40" s="32">
        <f t="shared" si="10"/>
        <v>64750</v>
      </c>
      <c r="DD40" s="32">
        <f t="shared" si="10"/>
        <v>98750</v>
      </c>
      <c r="DE40" s="32">
        <f>BU4</f>
        <v>55000</v>
      </c>
    </row>
    <row r="41" spans="97:110" ht="14.25" hidden="1" customHeight="1">
      <c r="CS41" s="2">
        <v>2017</v>
      </c>
      <c r="CT41" s="32">
        <f>BV4</f>
        <v>83000</v>
      </c>
      <c r="CU41" s="32">
        <f>BW4</f>
        <v>95000</v>
      </c>
      <c r="CV41" s="32">
        <f>BX4</f>
        <v>71250</v>
      </c>
      <c r="CW41" s="32">
        <f>BY4</f>
        <v>49000</v>
      </c>
      <c r="CX41" s="32">
        <f t="shared" ref="CX41:DD41" si="11">BZ4</f>
        <v>95000</v>
      </c>
      <c r="CY41" s="32">
        <f t="shared" si="11"/>
        <v>75500</v>
      </c>
      <c r="CZ41" s="32">
        <f t="shared" si="11"/>
        <v>75000</v>
      </c>
      <c r="DA41" s="32">
        <f t="shared" si="11"/>
        <v>82900</v>
      </c>
      <c r="DB41" s="32">
        <f t="shared" si="11"/>
        <v>77500</v>
      </c>
      <c r="DC41" s="32">
        <f t="shared" si="11"/>
        <v>80250</v>
      </c>
      <c r="DD41" s="32">
        <f t="shared" si="11"/>
        <v>69250</v>
      </c>
      <c r="DE41" s="32">
        <f>CG4</f>
        <v>61900</v>
      </c>
      <c r="DF41" s="34">
        <f>SUM(CT41:DE41)/12</f>
        <v>76295.833333333328</v>
      </c>
    </row>
    <row r="42" spans="97:110" ht="14.25" hidden="1" customHeight="1">
      <c r="CS42" s="2">
        <v>2018</v>
      </c>
      <c r="CT42" s="32">
        <f>CH4</f>
        <v>110000</v>
      </c>
      <c r="CU42" s="32">
        <f>CI4</f>
        <v>103500</v>
      </c>
      <c r="CV42" s="32">
        <f>CJ4</f>
        <v>100000</v>
      </c>
      <c r="CW42" s="32">
        <f>CK4</f>
        <v>79500</v>
      </c>
      <c r="CX42" s="32">
        <f t="shared" ref="CX42:DD42" si="12">CL4</f>
        <v>69000</v>
      </c>
      <c r="CY42" s="32">
        <f t="shared" si="12"/>
        <v>85000</v>
      </c>
      <c r="CZ42" s="32">
        <f t="shared" si="12"/>
        <v>133000</v>
      </c>
      <c r="DA42" s="32">
        <f t="shared" si="12"/>
        <v>90000</v>
      </c>
      <c r="DB42" s="32">
        <f t="shared" si="12"/>
        <v>85000</v>
      </c>
      <c r="DC42" s="32">
        <f t="shared" si="12"/>
        <v>92500</v>
      </c>
      <c r="DD42" s="32">
        <f t="shared" si="12"/>
        <v>102500</v>
      </c>
      <c r="DE42" s="32">
        <f>CS4</f>
        <v>72000</v>
      </c>
      <c r="DF42" s="34">
        <f>SUM(CT42:DE42)/12</f>
        <v>93500</v>
      </c>
    </row>
    <row r="43" spans="97:110" ht="14.25" hidden="1" customHeight="1">
      <c r="CS43" s="2">
        <v>2019</v>
      </c>
      <c r="CT43" s="32">
        <f>CT4</f>
        <v>115000</v>
      </c>
      <c r="CU43" s="32">
        <f>CU4</f>
        <v>95000</v>
      </c>
      <c r="CV43" s="32">
        <f>CV4</f>
        <v>50000</v>
      </c>
      <c r="CW43" s="32">
        <f>CW4</f>
        <v>50000</v>
      </c>
      <c r="CX43" s="32">
        <f t="shared" ref="CX43:DD43" si="13">CX4</f>
        <v>68750</v>
      </c>
      <c r="CY43" s="32">
        <f t="shared" si="13"/>
        <v>76000</v>
      </c>
      <c r="CZ43" s="32">
        <f t="shared" si="13"/>
        <v>70000</v>
      </c>
      <c r="DA43" s="32">
        <f t="shared" si="13"/>
        <v>95500</v>
      </c>
      <c r="DB43" s="32">
        <f t="shared" si="13"/>
        <v>90000</v>
      </c>
      <c r="DC43" s="32">
        <f t="shared" si="13"/>
        <v>87500</v>
      </c>
      <c r="DD43" s="32">
        <f t="shared" si="13"/>
        <v>115000</v>
      </c>
      <c r="DE43" s="32">
        <f>DE4</f>
        <v>78000</v>
      </c>
    </row>
    <row r="44" spans="97:110" ht="14.25" customHeight="1">
      <c r="CS44" s="2">
        <v>2020</v>
      </c>
      <c r="CT44" s="32">
        <f>DF4</f>
        <v>134791</v>
      </c>
      <c r="CU44" s="32">
        <f>DG4</f>
        <v>70000</v>
      </c>
      <c r="CV44" s="32">
        <f>DH4</f>
        <v>77000</v>
      </c>
      <c r="CW44" s="32">
        <f>DI4</f>
        <v>112500</v>
      </c>
      <c r="CX44" s="32">
        <f t="shared" ref="CX44:DD44" si="14">DJ4</f>
        <v>95000</v>
      </c>
      <c r="CY44" s="32">
        <f t="shared" si="14"/>
        <v>95000</v>
      </c>
      <c r="CZ44" s="32">
        <f t="shared" si="14"/>
        <v>76000</v>
      </c>
      <c r="DA44" s="32">
        <f t="shared" si="14"/>
        <v>95000</v>
      </c>
      <c r="DB44" s="32">
        <f t="shared" si="14"/>
        <v>99900</v>
      </c>
      <c r="DC44" s="32">
        <f t="shared" si="14"/>
        <v>110000</v>
      </c>
      <c r="DD44" s="32">
        <f t="shared" si="14"/>
        <v>95000</v>
      </c>
      <c r="DE44" s="32">
        <f>DQ4</f>
        <v>89000</v>
      </c>
    </row>
    <row r="45" spans="97:110" ht="14.25" customHeight="1">
      <c r="CS45" s="2">
        <v>2021</v>
      </c>
      <c r="CT45" s="32">
        <f>DR4</f>
        <v>119000</v>
      </c>
      <c r="CU45" s="32">
        <f>DS4</f>
        <v>100000</v>
      </c>
      <c r="CV45" s="32">
        <f>DT4</f>
        <v>107500</v>
      </c>
      <c r="CW45" s="32">
        <f>DU4</f>
        <v>114000</v>
      </c>
      <c r="CX45" s="32">
        <f t="shared" ref="CX45:DD45" si="15">DV4</f>
        <v>80000</v>
      </c>
      <c r="CY45" s="32">
        <f t="shared" si="15"/>
        <v>95000</v>
      </c>
      <c r="CZ45" s="32">
        <f t="shared" si="15"/>
        <v>105000</v>
      </c>
      <c r="DA45" s="32">
        <f t="shared" si="15"/>
        <v>110000</v>
      </c>
      <c r="DB45" s="32">
        <f t="shared" si="15"/>
        <v>115000</v>
      </c>
      <c r="DC45" s="32">
        <f t="shared" si="15"/>
        <v>125000</v>
      </c>
      <c r="DD45" s="32">
        <f t="shared" si="15"/>
        <v>137450</v>
      </c>
      <c r="DE45" s="32">
        <f>EC4</f>
        <v>114950</v>
      </c>
    </row>
    <row r="46" spans="97:110" ht="14.25" customHeight="1">
      <c r="CS46" s="2">
        <v>2022</v>
      </c>
      <c r="CT46" s="32">
        <f>ED4</f>
        <v>112250</v>
      </c>
      <c r="CU46" s="32">
        <f>EE4</f>
        <v>107000</v>
      </c>
      <c r="CV46" s="32">
        <f>EF4</f>
        <v>128050</v>
      </c>
      <c r="CW46" s="32">
        <f>EG4</f>
        <v>129900</v>
      </c>
      <c r="CX46" s="32">
        <f t="shared" ref="CX46:DD46" si="16">EH4</f>
        <v>129750</v>
      </c>
      <c r="CY46" s="32">
        <f t="shared" si="16"/>
        <v>115750</v>
      </c>
      <c r="CZ46" s="32">
        <f t="shared" si="16"/>
        <v>147000</v>
      </c>
      <c r="DA46" s="32">
        <f t="shared" si="16"/>
        <v>115050</v>
      </c>
      <c r="DB46" s="32">
        <f t="shared" si="16"/>
        <v>110111</v>
      </c>
      <c r="DC46" s="32">
        <f t="shared" si="16"/>
        <v>140000</v>
      </c>
      <c r="DD46" s="32">
        <f t="shared" si="16"/>
        <v>160000</v>
      </c>
      <c r="DE46" s="32">
        <f>EO4</f>
        <v>155000</v>
      </c>
    </row>
    <row r="47" spans="97:110" ht="14.25" customHeight="1">
      <c r="CS47" s="2">
        <v>2023</v>
      </c>
      <c r="CT47" s="32">
        <f>EP4</f>
        <v>128750</v>
      </c>
      <c r="CU47" s="32">
        <f>EQ4</f>
        <v>126250</v>
      </c>
      <c r="CV47" s="32">
        <f>ER4</f>
        <v>99000</v>
      </c>
      <c r="CW47" s="32">
        <f>ES4</f>
        <v>130000</v>
      </c>
      <c r="CX47" s="32">
        <f t="shared" ref="CX47:DD47" si="17">ET4</f>
        <v>112500</v>
      </c>
      <c r="CY47" s="32">
        <f t="shared" si="17"/>
        <v>0</v>
      </c>
      <c r="CZ47" s="32">
        <f t="shared" si="17"/>
        <v>0</v>
      </c>
      <c r="DA47" s="32">
        <f t="shared" si="17"/>
        <v>0</v>
      </c>
      <c r="DB47" s="32">
        <f t="shared" si="17"/>
        <v>0</v>
      </c>
      <c r="DC47" s="32">
        <f t="shared" si="17"/>
        <v>0</v>
      </c>
      <c r="DD47" s="32">
        <f t="shared" si="17"/>
        <v>0</v>
      </c>
      <c r="DE47" s="32">
        <f>FA4</f>
        <v>0</v>
      </c>
    </row>
    <row r="48" spans="97:110" ht="14.25" customHeight="1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>
      <c r="CT49" s="32"/>
      <c r="CU49" s="32"/>
      <c r="CV49" s="32"/>
      <c r="CW49" s="32"/>
      <c r="CX49" s="250" t="s">
        <v>107</v>
      </c>
      <c r="CY49" s="251"/>
      <c r="CZ49" s="252"/>
      <c r="DA49" s="32"/>
      <c r="DB49" s="253" t="s">
        <v>107</v>
      </c>
      <c r="DC49" s="253"/>
      <c r="DD49" s="253"/>
      <c r="DE49" s="32"/>
    </row>
    <row r="50" spans="97:109" ht="14.25" customHeight="1" thickTop="1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>
      <c r="CT51" s="32"/>
      <c r="CU51" s="32"/>
      <c r="CV51" s="32"/>
      <c r="CW51" s="32"/>
      <c r="CX51" s="7" t="s">
        <v>420</v>
      </c>
      <c r="CY51" s="35">
        <f>CX47</f>
        <v>112500</v>
      </c>
      <c r="CZ51" s="9">
        <f>(CY51-CY52)/CY52</f>
        <v>-0.13294797687861271</v>
      </c>
      <c r="DA51" s="32"/>
      <c r="DB51" s="7">
        <v>2023</v>
      </c>
      <c r="DC51" s="35">
        <v>125000</v>
      </c>
      <c r="DD51" s="9">
        <f>(DC51-DC52)/DC52</f>
        <v>2.0408163265306121E-2</v>
      </c>
      <c r="DE51" s="32"/>
    </row>
    <row r="52" spans="97:109" ht="14.25" customHeight="1">
      <c r="CT52" s="32"/>
      <c r="CU52" s="32"/>
      <c r="CV52" s="32"/>
      <c r="CW52" s="32"/>
      <c r="CX52" s="7" t="s">
        <v>421</v>
      </c>
      <c r="CY52" s="35">
        <f>CX46</f>
        <v>129750</v>
      </c>
      <c r="CZ52" s="9">
        <f>(CY52-CY53)/CY53</f>
        <v>0.62187499999999996</v>
      </c>
      <c r="DA52" s="32"/>
      <c r="DB52" s="7">
        <v>2022</v>
      </c>
      <c r="DC52" s="35">
        <v>122500</v>
      </c>
      <c r="DD52" s="9">
        <f>(DC52-DC53)/DC53</f>
        <v>0.24428643981716608</v>
      </c>
      <c r="DE52" s="32"/>
    </row>
    <row r="53" spans="97:109" ht="14.25" customHeight="1">
      <c r="CT53" s="32"/>
      <c r="CU53" s="32"/>
      <c r="CV53" s="32"/>
      <c r="CW53" s="32"/>
      <c r="CX53" s="185" t="s">
        <v>422</v>
      </c>
      <c r="CY53" s="35">
        <f>CX45</f>
        <v>80000</v>
      </c>
      <c r="CZ53" s="9">
        <f>(CY53-CY54)/CY54</f>
        <v>-0.15789473684210525</v>
      </c>
      <c r="DA53" s="32"/>
      <c r="DB53" s="7">
        <v>2021</v>
      </c>
      <c r="DC53" s="35">
        <v>98450</v>
      </c>
      <c r="DD53" s="9">
        <f>(DC53-DC54)/DC54</f>
        <v>7.2299917222149609E-2</v>
      </c>
      <c r="DE53" s="32"/>
    </row>
    <row r="54" spans="97:109" ht="14.25" customHeight="1">
      <c r="CT54" s="32"/>
      <c r="CU54" s="32"/>
      <c r="CV54" s="32"/>
      <c r="CW54" s="32"/>
      <c r="CX54" s="7" t="s">
        <v>423</v>
      </c>
      <c r="CY54" s="35">
        <f>CX44</f>
        <v>95000</v>
      </c>
      <c r="CZ54" s="9"/>
      <c r="DA54" s="32"/>
      <c r="DB54" s="7">
        <v>2020</v>
      </c>
      <c r="DC54" s="35">
        <v>91812</v>
      </c>
      <c r="DD54" s="9"/>
      <c r="DE54" s="32"/>
    </row>
    <row r="55" spans="97:109" ht="14.25" customHeight="1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>
      <c r="CT56" s="2" t="s">
        <v>93</v>
      </c>
      <c r="CU56" s="21"/>
      <c r="CV56" s="21"/>
      <c r="CW56" s="21"/>
    </row>
    <row r="57" spans="97:109" ht="14.25" customHeight="1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5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>
      <c r="CS58" s="2">
        <v>2015</v>
      </c>
      <c r="CT58" s="32">
        <f>AX3</f>
        <v>110204</v>
      </c>
      <c r="CU58" s="32">
        <f>AY3</f>
        <v>102623</v>
      </c>
      <c r="CV58" s="32">
        <f>AZ3</f>
        <v>87975</v>
      </c>
      <c r="CW58" s="32">
        <f>BA3</f>
        <v>101099</v>
      </c>
      <c r="CX58" s="32">
        <f t="shared" ref="CX58:DD58" si="18">BB3</f>
        <v>216373</v>
      </c>
      <c r="CY58" s="32">
        <f t="shared" si="18"/>
        <v>111462</v>
      </c>
      <c r="CZ58" s="32">
        <f t="shared" si="18"/>
        <v>178079</v>
      </c>
      <c r="DA58" s="32">
        <f t="shared" si="18"/>
        <v>86702</v>
      </c>
      <c r="DB58" s="32">
        <f t="shared" si="18"/>
        <v>160944</v>
      </c>
      <c r="DC58" s="32">
        <f t="shared" si="18"/>
        <v>81685</v>
      </c>
      <c r="DD58" s="32">
        <f t="shared" si="18"/>
        <v>237153</v>
      </c>
      <c r="DE58" s="32">
        <f>BI3</f>
        <v>120910</v>
      </c>
    </row>
    <row r="59" spans="97:109" ht="14.25" hidden="1" customHeight="1">
      <c r="CS59" s="2">
        <v>2016</v>
      </c>
      <c r="CT59" s="32">
        <f>BJ3</f>
        <v>76851</v>
      </c>
      <c r="CU59" s="32">
        <f>BK3</f>
        <v>90406</v>
      </c>
      <c r="CV59" s="32">
        <f>BL3</f>
        <v>190946</v>
      </c>
      <c r="CW59" s="32">
        <f>BM3</f>
        <v>96831</v>
      </c>
      <c r="CX59" s="32">
        <f t="shared" ref="CX59:DD59" si="19">BN3</f>
        <v>104817</v>
      </c>
      <c r="CY59" s="32">
        <f t="shared" si="19"/>
        <v>103856</v>
      </c>
      <c r="CZ59" s="32">
        <f t="shared" si="19"/>
        <v>289971</v>
      </c>
      <c r="DA59" s="32">
        <f t="shared" si="19"/>
        <v>106252</v>
      </c>
      <c r="DB59" s="32">
        <f t="shared" si="19"/>
        <v>138723</v>
      </c>
      <c r="DC59" s="32">
        <f t="shared" si="19"/>
        <v>92843</v>
      </c>
      <c r="DD59" s="32">
        <f t="shared" si="19"/>
        <v>163523</v>
      </c>
      <c r="DE59" s="32">
        <f>BU3</f>
        <v>144460</v>
      </c>
    </row>
    <row r="60" spans="97:109" ht="14.25" customHeight="1">
      <c r="CS60" s="2">
        <v>2017</v>
      </c>
      <c r="CT60" s="32">
        <f>BV3</f>
        <v>100048</v>
      </c>
      <c r="CU60" s="32">
        <f>BW3</f>
        <v>116157</v>
      </c>
      <c r="CV60" s="32">
        <f>BX3</f>
        <v>114108</v>
      </c>
      <c r="CW60" s="32">
        <f>BY3</f>
        <v>141193</v>
      </c>
      <c r="CX60" s="32">
        <f t="shared" ref="CX60:DD60" si="20">BZ3</f>
        <v>103777</v>
      </c>
      <c r="CY60" s="32">
        <f t="shared" si="20"/>
        <v>93727</v>
      </c>
      <c r="CZ60" s="32">
        <f t="shared" si="20"/>
        <v>93689</v>
      </c>
      <c r="DA60" s="32">
        <f t="shared" si="20"/>
        <v>101173</v>
      </c>
      <c r="DB60" s="32">
        <f t="shared" si="20"/>
        <v>133354</v>
      </c>
      <c r="DC60" s="32">
        <f t="shared" si="20"/>
        <v>124331</v>
      </c>
      <c r="DD60" s="32">
        <f t="shared" si="20"/>
        <v>130892</v>
      </c>
      <c r="DE60" s="32">
        <f>CG3</f>
        <v>126380</v>
      </c>
    </row>
    <row r="61" spans="97:109" ht="14.25" customHeight="1">
      <c r="CS61" s="2">
        <v>2018</v>
      </c>
      <c r="CT61" s="32">
        <f>CH3</f>
        <v>144135</v>
      </c>
      <c r="CU61" s="32">
        <f>CI3</f>
        <v>116451</v>
      </c>
      <c r="CV61" s="32">
        <f>CJ3</f>
        <v>153531</v>
      </c>
      <c r="CW61" s="32">
        <f>CK3</f>
        <v>108688</v>
      </c>
      <c r="CX61" s="32">
        <f t="shared" ref="CX61:DD61" si="21">CL3</f>
        <v>118595</v>
      </c>
      <c r="CY61" s="32">
        <f t="shared" si="21"/>
        <v>120586</v>
      </c>
      <c r="CZ61" s="32">
        <f t="shared" si="21"/>
        <v>219840</v>
      </c>
      <c r="DA61" s="32">
        <f t="shared" si="21"/>
        <v>137428</v>
      </c>
      <c r="DB61" s="32">
        <f t="shared" si="21"/>
        <v>107766</v>
      </c>
      <c r="DC61" s="32">
        <f t="shared" si="21"/>
        <v>119177</v>
      </c>
      <c r="DD61" s="32">
        <f t="shared" si="21"/>
        <v>133434</v>
      </c>
      <c r="DE61" s="32">
        <f>CS3</f>
        <v>123000</v>
      </c>
    </row>
    <row r="62" spans="97:109" ht="14.25" customHeight="1">
      <c r="CS62" s="2">
        <v>2019</v>
      </c>
      <c r="CT62" s="32">
        <f>CT3</f>
        <v>145685</v>
      </c>
      <c r="CU62" s="32">
        <f>CU3</f>
        <v>111560</v>
      </c>
      <c r="CV62" s="32">
        <f>CV3</f>
        <v>117766</v>
      </c>
      <c r="CW62" s="32">
        <f>CW3</f>
        <v>80586</v>
      </c>
      <c r="CX62" s="32">
        <f t="shared" ref="CX62:DD62" si="22">CX3</f>
        <v>108102</v>
      </c>
      <c r="CY62" s="32">
        <f t="shared" si="22"/>
        <v>94658</v>
      </c>
      <c r="CZ62" s="32">
        <f t="shared" si="22"/>
        <v>95844</v>
      </c>
      <c r="DA62" s="32">
        <f t="shared" si="22"/>
        <v>170225</v>
      </c>
      <c r="DB62" s="32">
        <f t="shared" si="22"/>
        <v>165212</v>
      </c>
      <c r="DC62" s="32">
        <f t="shared" si="22"/>
        <v>130693</v>
      </c>
      <c r="DD62" s="32">
        <f t="shared" si="22"/>
        <v>120530</v>
      </c>
      <c r="DE62" s="32">
        <f>DE3</f>
        <v>118280</v>
      </c>
    </row>
    <row r="63" spans="97:109" ht="14.25" customHeight="1">
      <c r="CS63" s="2">
        <v>2020</v>
      </c>
      <c r="CT63" s="32">
        <f>DF3</f>
        <v>119750</v>
      </c>
      <c r="CU63" s="32">
        <f>DG3</f>
        <v>133486</v>
      </c>
      <c r="CV63" s="32">
        <f>DH3</f>
        <v>86317</v>
      </c>
      <c r="CW63" s="32">
        <f>DI3</f>
        <v>122183</v>
      </c>
      <c r="CX63" s="32">
        <f t="shared" ref="CX63:DD63" si="23">DJ3</f>
        <v>140240</v>
      </c>
      <c r="CY63" s="32">
        <f t="shared" si="23"/>
        <v>111700</v>
      </c>
      <c r="CZ63" s="32">
        <f t="shared" si="23"/>
        <v>112682</v>
      </c>
      <c r="DA63" s="32">
        <f t="shared" si="23"/>
        <v>116675</v>
      </c>
      <c r="DB63" s="32">
        <f t="shared" si="23"/>
        <v>133471</v>
      </c>
      <c r="DC63" s="32">
        <f t="shared" si="23"/>
        <v>148784</v>
      </c>
      <c r="DD63" s="32">
        <f t="shared" si="23"/>
        <v>142764</v>
      </c>
      <c r="DE63" s="32">
        <f>DQ3</f>
        <v>148240</v>
      </c>
    </row>
    <row r="64" spans="97:109" ht="14.25" customHeight="1">
      <c r="CS64" s="2">
        <v>2021</v>
      </c>
      <c r="CT64" s="32">
        <f>DR3</f>
        <v>145714</v>
      </c>
      <c r="CU64" s="32">
        <f>DS3</f>
        <v>159957</v>
      </c>
      <c r="CV64" s="32">
        <f>DT3</f>
        <v>161844</v>
      </c>
      <c r="CW64" s="32">
        <f>DU3</f>
        <v>151254</v>
      </c>
      <c r="CX64" s="32">
        <f t="shared" ref="CX64:DD64" si="24">DV3</f>
        <v>110453</v>
      </c>
      <c r="CY64" s="32">
        <f t="shared" si="24"/>
        <v>158496</v>
      </c>
      <c r="CZ64" s="32">
        <f t="shared" si="24"/>
        <v>149607</v>
      </c>
      <c r="DA64" s="32">
        <f t="shared" si="24"/>
        <v>156534</v>
      </c>
      <c r="DB64" s="32">
        <f t="shared" si="24"/>
        <v>157615</v>
      </c>
      <c r="DC64" s="32">
        <f t="shared" si="24"/>
        <v>188693</v>
      </c>
      <c r="DD64" s="32">
        <f t="shared" si="24"/>
        <v>179468</v>
      </c>
      <c r="DE64" s="32">
        <f>EC3</f>
        <v>195770</v>
      </c>
    </row>
    <row r="65" spans="97:109" ht="14.25" customHeight="1">
      <c r="CS65" s="2">
        <v>2022</v>
      </c>
      <c r="CT65" s="32">
        <f>ED3</f>
        <v>155367</v>
      </c>
      <c r="CU65" s="32">
        <f>EE3</f>
        <v>136429</v>
      </c>
      <c r="CV65" s="32">
        <f>EF3</f>
        <v>157210</v>
      </c>
      <c r="CW65" s="32">
        <f>EG3</f>
        <v>193148</v>
      </c>
      <c r="CX65" s="32">
        <f t="shared" ref="CX65:DD65" si="25">EH3</f>
        <v>150081</v>
      </c>
      <c r="CY65" s="32">
        <f t="shared" si="25"/>
        <v>157656</v>
      </c>
      <c r="CZ65" s="32">
        <f t="shared" si="25"/>
        <v>166514</v>
      </c>
      <c r="DA65" s="32">
        <f t="shared" si="25"/>
        <v>160426</v>
      </c>
      <c r="DB65" s="32">
        <f t="shared" si="25"/>
        <v>177062</v>
      </c>
      <c r="DC65" s="32">
        <f t="shared" si="25"/>
        <v>250600</v>
      </c>
      <c r="DD65" s="32">
        <f t="shared" si="25"/>
        <v>196932</v>
      </c>
      <c r="DE65" s="32">
        <f>EO3</f>
        <v>187848</v>
      </c>
    </row>
    <row r="66" spans="97:109" ht="14.25" customHeight="1">
      <c r="CS66" s="2">
        <v>2023</v>
      </c>
      <c r="CT66" s="32">
        <f>EP3</f>
        <v>190311</v>
      </c>
      <c r="CU66" s="32">
        <f>EQ3</f>
        <v>175977</v>
      </c>
      <c r="CV66" s="32">
        <f t="shared" ref="CV66:DC66" si="26">ER3</f>
        <v>145315</v>
      </c>
      <c r="CW66" s="32">
        <f t="shared" si="26"/>
        <v>182202</v>
      </c>
      <c r="CX66" s="32">
        <f t="shared" si="26"/>
        <v>192220</v>
      </c>
      <c r="CY66" s="32">
        <f t="shared" si="26"/>
        <v>0</v>
      </c>
      <c r="CZ66" s="32">
        <f t="shared" si="26"/>
        <v>0</v>
      </c>
      <c r="DA66" s="32">
        <f t="shared" si="26"/>
        <v>0</v>
      </c>
      <c r="DB66" s="32">
        <f t="shared" si="26"/>
        <v>0</v>
      </c>
      <c r="DC66" s="32">
        <f t="shared" si="26"/>
        <v>0</v>
      </c>
      <c r="DD66" s="32"/>
      <c r="DE66" s="32"/>
    </row>
    <row r="67" spans="97:109" ht="14.25" customHeight="1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>
      <c r="CX68" s="253" t="s">
        <v>108</v>
      </c>
      <c r="CY68" s="253"/>
      <c r="CZ68" s="253"/>
      <c r="DB68" s="253" t="s">
        <v>395</v>
      </c>
      <c r="DC68" s="253"/>
      <c r="DD68" s="253"/>
    </row>
    <row r="69" spans="97:109" ht="14.25" customHeight="1" thickTop="1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>
      <c r="CX70" s="7" t="s">
        <v>420</v>
      </c>
      <c r="CY70" s="35">
        <f>CX66</f>
        <v>192220</v>
      </c>
      <c r="CZ70" s="9">
        <f>(CY70-CY71)/CY71</f>
        <v>0.28077504814067072</v>
      </c>
      <c r="DB70" s="7">
        <v>2023</v>
      </c>
      <c r="DC70" s="35">
        <f>SUM(CT66:CX66)/5</f>
        <v>177205</v>
      </c>
      <c r="DD70" s="9">
        <f>(DC70-DC71)/DC71</f>
        <v>0.11838658983761131</v>
      </c>
    </row>
    <row r="71" spans="97:109" ht="14.25" customHeight="1">
      <c r="CX71" s="7" t="s">
        <v>421</v>
      </c>
      <c r="CY71" s="35">
        <f>CX65</f>
        <v>150081</v>
      </c>
      <c r="CZ71" s="9">
        <f>(CY71-CY72)/CY72</f>
        <v>0.35877703638651737</v>
      </c>
      <c r="DB71" s="7">
        <v>2022</v>
      </c>
      <c r="DC71" s="35">
        <f>SUM(CT65:CX65)/5</f>
        <v>158447</v>
      </c>
      <c r="DD71" s="9">
        <f>(DC71-DC72)/DC72</f>
        <v>8.6411271190391992E-2</v>
      </c>
    </row>
    <row r="72" spans="97:109" ht="14.25" customHeight="1">
      <c r="CX72" s="185" t="s">
        <v>422</v>
      </c>
      <c r="CY72" s="35">
        <f>CX64</f>
        <v>110453</v>
      </c>
      <c r="CZ72" s="9">
        <f>(CY72-CY73)/CY73</f>
        <v>-0.2124001711351968</v>
      </c>
      <c r="DB72" s="7">
        <v>2021</v>
      </c>
      <c r="DC72" s="35">
        <f>SUM(CT64:CX64)/5</f>
        <v>145844.4</v>
      </c>
      <c r="DD72" s="9">
        <f>(DC72-DC73)/DC73</f>
        <v>0.21138052015362738</v>
      </c>
    </row>
    <row r="73" spans="97:109" ht="14.25" customHeight="1">
      <c r="CX73" s="7" t="s">
        <v>423</v>
      </c>
      <c r="CY73" s="35">
        <f>CX63</f>
        <v>140240</v>
      </c>
      <c r="CZ73" s="9"/>
      <c r="DB73" s="7">
        <v>2020</v>
      </c>
      <c r="DC73" s="35">
        <f>SUM(CT63:CX63)/5</f>
        <v>120395.2</v>
      </c>
      <c r="DD73" s="9"/>
    </row>
    <row r="74" spans="97:109" ht="14.25" customHeight="1"/>
    <row r="75" spans="97:109" ht="14.25" customHeight="1"/>
    <row r="76" spans="97:109" ht="14.25" customHeight="1"/>
    <row r="77" spans="97:109" ht="14.25" customHeight="1"/>
    <row r="78" spans="97:109" ht="14.25" customHeight="1"/>
    <row r="79" spans="97:109" ht="14.25" customHeight="1"/>
    <row r="80" spans="97:109" ht="14.25" customHeight="1">
      <c r="CT80" s="240"/>
      <c r="CU80" s="240"/>
      <c r="CV80" s="240"/>
      <c r="CX80" s="240"/>
      <c r="CY80" s="240"/>
      <c r="CZ80" s="240"/>
    </row>
    <row r="81" spans="98:104" ht="14.25" customHeight="1">
      <c r="CT81" s="241"/>
      <c r="CU81" s="241"/>
      <c r="CV81" s="241"/>
      <c r="CX81" s="241"/>
      <c r="CY81" s="241"/>
      <c r="CZ81" s="241"/>
    </row>
    <row r="82" spans="98:104" ht="14.25" customHeight="1"/>
    <row r="83" spans="98:104" ht="14.25" customHeight="1"/>
    <row r="84" spans="98:104" ht="14.25" customHeight="1"/>
    <row r="85" spans="98:104" ht="14.25" customHeight="1"/>
    <row r="86" spans="98:104" ht="14.25" customHeight="1"/>
    <row r="87" spans="98:104" ht="14.25" customHeight="1"/>
    <row r="88" spans="98:104" ht="14.25" customHeight="1"/>
    <row r="89" spans="98:104" ht="14.25" customHeight="1"/>
    <row r="90" spans="98:104" ht="14.25" customHeight="1"/>
    <row r="91" spans="98:104" ht="14.25" customHeight="1"/>
    <row r="92" spans="98:104" ht="14.25" customHeight="1"/>
    <row r="93" spans="98:104" ht="14.25" customHeight="1"/>
    <row r="94" spans="98:104" ht="14.25" customHeight="1"/>
    <row r="95" spans="98:104" ht="14.25" customHeight="1"/>
    <row r="96" spans="98:104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workbookViewId="0">
      <selection activeCell="F36" sqref="D34:F36"/>
    </sheetView>
  </sheetViews>
  <sheetFormatPr defaultColWidth="12.58203125" defaultRowHeight="15" customHeight="1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149">
        <v>2023</v>
      </c>
      <c r="B11" s="150">
        <f>'Raw Data'!IC21</f>
        <v>391</v>
      </c>
      <c r="C11" s="150">
        <f>'Raw Data'!ID21</f>
        <v>373</v>
      </c>
      <c r="D11" s="150">
        <f>'Raw Data'!IE21</f>
        <v>356</v>
      </c>
      <c r="E11" s="150">
        <f>'Raw Data'!IF21</f>
        <v>371</v>
      </c>
      <c r="F11" s="150">
        <f>'Raw Data'!IG21</f>
        <v>382</v>
      </c>
      <c r="G11" s="150">
        <f>'Raw Data'!IH21</f>
        <v>0</v>
      </c>
      <c r="H11" s="150">
        <f>'Raw Data'!II21</f>
        <v>0</v>
      </c>
      <c r="I11" s="150">
        <f>'Raw Data'!IJ21</f>
        <v>0</v>
      </c>
      <c r="J11" s="150">
        <f>'Raw Data'!IK21</f>
        <v>0</v>
      </c>
      <c r="K11" s="150">
        <f>'Raw Data'!IL21</f>
        <v>0</v>
      </c>
      <c r="L11" s="150">
        <f>'Raw Data'!IM21</f>
        <v>0</v>
      </c>
      <c r="M11" s="150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21"/>
      <c r="B13" s="4"/>
      <c r="C13" s="4"/>
      <c r="D13" s="250" t="s">
        <v>18</v>
      </c>
      <c r="E13" s="251"/>
      <c r="F13" s="252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21"/>
      <c r="B15" s="4"/>
      <c r="C15" s="4"/>
      <c r="D15" s="7" t="s">
        <v>420</v>
      </c>
      <c r="E15" s="8">
        <f>F11</f>
        <v>382</v>
      </c>
      <c r="F15" s="9">
        <f>(E15-E16)/E16</f>
        <v>-7.5060532687651338E-2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21"/>
      <c r="B16" s="4"/>
      <c r="C16" s="4"/>
      <c r="D16" s="7" t="s">
        <v>421</v>
      </c>
      <c r="E16" s="8">
        <f>F10</f>
        <v>413</v>
      </c>
      <c r="F16" s="9">
        <f>(E16-E17)/E17</f>
        <v>2.736318407960199E-2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21"/>
      <c r="B17" s="4"/>
      <c r="C17" s="4"/>
      <c r="D17" s="185" t="s">
        <v>422</v>
      </c>
      <c r="E17" s="8">
        <f>F9</f>
        <v>402</v>
      </c>
      <c r="F17" s="9">
        <f>(E17-E18)/E18</f>
        <v>-0.67762630312750605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21"/>
      <c r="B18" s="4"/>
      <c r="C18" s="4"/>
      <c r="D18" s="7" t="s">
        <v>423</v>
      </c>
      <c r="E18" s="8">
        <f>F8</f>
        <v>1247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5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149">
        <v>2023</v>
      </c>
      <c r="B30" s="150">
        <f>'Raw Data'!IC20</f>
        <v>381</v>
      </c>
      <c r="C30" s="150">
        <f>'Raw Data'!ID20</f>
        <v>382</v>
      </c>
      <c r="D30" s="150">
        <f>'Raw Data'!IE20</f>
        <v>373</v>
      </c>
      <c r="E30" s="150">
        <f>'Raw Data'!IF20</f>
        <v>372</v>
      </c>
      <c r="F30" s="150">
        <f>'Raw Data'!IG20</f>
        <v>357</v>
      </c>
      <c r="G30" s="150">
        <f>'Raw Data'!IH20</f>
        <v>0</v>
      </c>
      <c r="H30" s="150">
        <f>'Raw Data'!II20</f>
        <v>0</v>
      </c>
      <c r="I30" s="150">
        <f>'Raw Data'!IJ20</f>
        <v>0</v>
      </c>
      <c r="J30" s="150">
        <f>'Raw Data'!IK20</f>
        <v>0</v>
      </c>
      <c r="K30" s="150">
        <f>'Raw Data'!IL20</f>
        <v>0</v>
      </c>
      <c r="L30" s="150">
        <f>'Raw Data'!IM20</f>
        <v>0</v>
      </c>
      <c r="M30" s="150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21"/>
      <c r="B32" s="4"/>
      <c r="C32" s="4"/>
      <c r="D32" s="250" t="s">
        <v>110</v>
      </c>
      <c r="E32" s="251"/>
      <c r="F32" s="252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21"/>
      <c r="B34" s="4"/>
      <c r="C34" s="4"/>
      <c r="D34" s="7" t="s">
        <v>420</v>
      </c>
      <c r="E34" s="8">
        <f>F30</f>
        <v>357</v>
      </c>
      <c r="F34" s="9">
        <f>(E34-E35)/E35</f>
        <v>-0.1793103448275862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21"/>
      <c r="B35" s="4"/>
      <c r="C35" s="4"/>
      <c r="D35" s="7" t="s">
        <v>421</v>
      </c>
      <c r="E35" s="8">
        <f>F29</f>
        <v>435</v>
      </c>
      <c r="F35" s="9">
        <f>(E35-E36)/E36</f>
        <v>-0.2395104895104895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21"/>
      <c r="B36" s="4"/>
      <c r="C36" s="4"/>
      <c r="D36" s="185" t="s">
        <v>422</v>
      </c>
      <c r="E36" s="8">
        <f>F28</f>
        <v>572</v>
      </c>
      <c r="F36" s="9">
        <f>(E36-E37)/E37</f>
        <v>-0.25032765399737877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21"/>
      <c r="B37" s="4"/>
      <c r="C37" s="4"/>
      <c r="D37" s="7" t="s">
        <v>423</v>
      </c>
      <c r="E37" s="8">
        <f>F27</f>
        <v>763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5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149">
        <v>2023</v>
      </c>
      <c r="B49" s="150">
        <f>'Raw Data'!IC19</f>
        <v>36</v>
      </c>
      <c r="C49" s="150">
        <f>'Raw Data'!ID19</f>
        <v>35</v>
      </c>
      <c r="D49" s="150">
        <f>'Raw Data'!IE19</f>
        <v>30</v>
      </c>
      <c r="E49" s="150">
        <f>'Raw Data'!IF19</f>
        <v>25</v>
      </c>
      <c r="F49" s="150">
        <f>'Raw Data'!IG19</f>
        <v>28</v>
      </c>
      <c r="G49" s="150">
        <f>'Raw Data'!IH19</f>
        <v>0</v>
      </c>
      <c r="H49" s="150">
        <f>'Raw Data'!II19</f>
        <v>0</v>
      </c>
      <c r="I49" s="150">
        <f>'Raw Data'!IJ19</f>
        <v>0</v>
      </c>
      <c r="J49" s="150">
        <f>'Raw Data'!IK19</f>
        <v>0</v>
      </c>
      <c r="K49" s="150">
        <f>'Raw Data'!IL19</f>
        <v>0</v>
      </c>
      <c r="L49" s="150">
        <f>'Raw Data'!IM19</f>
        <v>0</v>
      </c>
      <c r="M49" s="150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5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759</v>
      </c>
      <c r="E61" s="150">
        <f t="shared" si="8"/>
        <v>768</v>
      </c>
      <c r="F61" s="150">
        <f t="shared" si="8"/>
        <v>767</v>
      </c>
      <c r="G61" s="150">
        <f t="shared" si="8"/>
        <v>0</v>
      </c>
      <c r="H61" s="150">
        <f t="shared" si="8"/>
        <v>0</v>
      </c>
      <c r="I61" s="150">
        <f t="shared" si="8"/>
        <v>0</v>
      </c>
      <c r="J61" s="150">
        <f t="shared" si="8"/>
        <v>0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21"/>
      <c r="B63" s="4"/>
      <c r="C63" s="4"/>
      <c r="D63" s="250" t="s">
        <v>111</v>
      </c>
      <c r="E63" s="251"/>
      <c r="F63" s="252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>
      <c r="A65" s="21"/>
      <c r="B65" s="4"/>
      <c r="C65" s="4"/>
      <c r="D65" s="7" t="s">
        <v>420</v>
      </c>
      <c r="E65" s="8">
        <f>F61</f>
        <v>767</v>
      </c>
      <c r="F65" s="9">
        <f>(E65-E66)/E66</f>
        <v>-0.14492753623188406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>
      <c r="A66" s="21"/>
      <c r="B66" s="4"/>
      <c r="C66" s="4"/>
      <c r="D66" s="7" t="s">
        <v>421</v>
      </c>
      <c r="E66" s="8">
        <f>F60</f>
        <v>897</v>
      </c>
      <c r="F66" s="9">
        <f>(E66-E67)/E67</f>
        <v>-0.1282798833819242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>
      <c r="A67" s="21"/>
      <c r="B67" s="4"/>
      <c r="C67" s="4"/>
      <c r="D67" s="185" t="s">
        <v>422</v>
      </c>
      <c r="E67" s="8">
        <f>F59</f>
        <v>1029</v>
      </c>
      <c r="F67" s="9">
        <f>(E67-E68)/E68</f>
        <v>-0.4995136186770428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>
      <c r="A68" s="21"/>
      <c r="B68" s="4"/>
      <c r="C68" s="4"/>
      <c r="D68" s="7" t="s">
        <v>423</v>
      </c>
      <c r="E68" s="8">
        <f>F58</f>
        <v>2056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Data'!IE21</f>
        <v>356</v>
      </c>
      <c r="GH73" s="154">
        <f>'Raw Data'!IF20</f>
        <v>372</v>
      </c>
      <c r="GI73" s="154">
        <f>'Raw Data'!IG20</f>
        <v>357</v>
      </c>
      <c r="GJ73" s="154">
        <f>'Raw Data'!IH20</f>
        <v>0</v>
      </c>
      <c r="GK73" s="154">
        <f>'Raw Data'!II20</f>
        <v>0</v>
      </c>
      <c r="GL73" s="154">
        <f>'Raw Data'!IJ20</f>
        <v>0</v>
      </c>
      <c r="GM73" s="154">
        <f>'Raw Data'!IK20</f>
        <v>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1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workbookViewId="0">
      <selection activeCell="D21" sqref="D21"/>
    </sheetView>
  </sheetViews>
  <sheetFormatPr defaultColWidth="12.58203125" defaultRowHeight="15" customHeight="1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336.5</v>
      </c>
      <c r="E16">
        <f>'Raw Data'!IF126</f>
        <v>336.21</v>
      </c>
      <c r="F16">
        <f>'Raw Data'!IG126</f>
        <v>346.34</v>
      </c>
      <c r="G16">
        <f>'Raw Data'!IH126</f>
        <v>0</v>
      </c>
      <c r="H16">
        <f>'Raw Data'!II126</f>
        <v>0</v>
      </c>
      <c r="I16">
        <f>'Raw Data'!IJ126</f>
        <v>0</v>
      </c>
      <c r="J16">
        <f>'Raw Data'!IK126</f>
        <v>0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topLeftCell="FR1" workbookViewId="0">
      <selection activeCell="FK1" sqref="FK1:FK1048576"/>
    </sheetView>
  </sheetViews>
  <sheetFormatPr defaultColWidth="12.58203125" defaultRowHeight="15" customHeight="1"/>
  <cols>
    <col min="1" max="1" width="19.4140625" customWidth="1"/>
    <col min="2" max="167" width="7.58203125" hidden="1" customWidth="1"/>
    <col min="168" max="185" width="7.58203125" customWidth="1"/>
  </cols>
  <sheetData>
    <row r="1" spans="1:201" ht="14.25" customHeight="1"/>
    <row r="2" spans="1:201" ht="30" customHeight="1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7.9930915371329876</v>
      </c>
      <c r="GH3" s="46">
        <f>'Raw Data'!IF21/(('Raw Data'!IF45*12)/52)</f>
        <v>9.6847389558232937</v>
      </c>
      <c r="GI3" s="46">
        <f>'Raw Data'!IG21/(('Raw Data'!IG45*12)/52)</f>
        <v>9.1962962962962962</v>
      </c>
      <c r="GJ3" s="46" t="e">
        <f>'Raw Data'!IH21/(('Raw Data'!IH45*12)/52)</f>
        <v>#DIV/0!</v>
      </c>
      <c r="GK3" s="46" t="e">
        <f>'Raw Data'!II21/(('Raw Data'!II45*12)/52)</f>
        <v>#DIV/0!</v>
      </c>
      <c r="GL3" s="46" t="e">
        <f>'Raw Data'!IJ21/(('Raw Data'!IJ45*12)/52)</f>
        <v>#DIV/0!</v>
      </c>
      <c r="GM3" s="46" t="e">
        <f>'Raw Data'!IK21/(('Raw Data'!IK45*12)/52)</f>
        <v>#DIV/0!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/>
    <row r="5" spans="1:201" ht="14.25" customHeight="1"/>
    <row r="6" spans="1:201" ht="14.25" customHeight="1"/>
    <row r="7" spans="1:201" ht="14.25" customHeight="1"/>
    <row r="8" spans="1:201" ht="14.25" customHeight="1"/>
    <row r="9" spans="1:201" ht="14.25" customHeight="1"/>
    <row r="10" spans="1:201" ht="14.25" customHeight="1"/>
    <row r="11" spans="1:201" ht="14.25" customHeight="1"/>
    <row r="12" spans="1:201" ht="14.25" customHeight="1"/>
    <row r="13" spans="1:201" ht="14.25" customHeight="1"/>
    <row r="14" spans="1:201" ht="14.25" customHeight="1"/>
    <row r="15" spans="1:201" ht="14.25" customHeight="1"/>
    <row r="16" spans="1:20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U42" sqref="EU42"/>
    </sheetView>
  </sheetViews>
  <sheetFormatPr defaultColWidth="12.58203125" defaultRowHeight="15" customHeight="1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64</v>
      </c>
      <c r="EJ16" s="150">
        <f>'Raw Data'!ID146</f>
        <v>55</v>
      </c>
      <c r="EK16" s="150">
        <f>'Raw Data'!IE146</f>
        <v>64</v>
      </c>
      <c r="EL16" s="150">
        <f>'Raw Data'!IF146</f>
        <v>45</v>
      </c>
      <c r="EM16" s="150">
        <f>'Raw Data'!IG146</f>
        <v>54</v>
      </c>
      <c r="EN16" s="150">
        <f>'Raw Data'!IH146</f>
        <v>0</v>
      </c>
      <c r="EO16" s="150">
        <f>'Raw Data'!II146</f>
        <v>0</v>
      </c>
      <c r="EP16" s="150">
        <f>'Raw Data'!IJ146</f>
        <v>0</v>
      </c>
      <c r="EQ16" s="150">
        <f>'Raw Data'!IK146</f>
        <v>0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>
      <c r="A17" s="4"/>
    </row>
    <row r="18" spans="1:170" ht="14.25" customHeight="1" thickBot="1">
      <c r="EP18" s="250" t="s">
        <v>361</v>
      </c>
      <c r="EQ18" s="251"/>
      <c r="ER18" s="252"/>
      <c r="ET18" s="250" t="s">
        <v>361</v>
      </c>
      <c r="EU18" s="251"/>
      <c r="EV18" s="252"/>
    </row>
    <row r="19" spans="1:170" ht="14.25" customHeight="1" thickTop="1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420</v>
      </c>
      <c r="EQ20" s="8">
        <f>EM16</f>
        <v>54</v>
      </c>
      <c r="ER20" s="9">
        <f>(EQ20-EQ21)/EQ21</f>
        <v>1</v>
      </c>
      <c r="ES20" s="4"/>
      <c r="ET20" s="7">
        <v>2023</v>
      </c>
      <c r="EU20" s="183">
        <f>SUM(EI16:EM16)/5</f>
        <v>56.4</v>
      </c>
      <c r="EV20" s="9">
        <f>(EU20-EU21)/EU21</f>
        <v>0.47643979057591607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>
      <c r="EP21" s="7" t="s">
        <v>421</v>
      </c>
      <c r="EQ21" s="8">
        <f>EM15</f>
        <v>27</v>
      </c>
      <c r="ER21" s="9">
        <f>(EQ21-EQ22)/EQ22</f>
        <v>-0.47058823529411764</v>
      </c>
      <c r="ES21" s="4"/>
      <c r="ET21" s="7">
        <v>2022</v>
      </c>
      <c r="EU21" s="183">
        <f>SUM(EI15:EM15)/5</f>
        <v>38.200000000000003</v>
      </c>
      <c r="EV21" s="9">
        <f>(EU21-EU22)/EU22</f>
        <v>-0.43323442136498519</v>
      </c>
    </row>
    <row r="22" spans="1:170" ht="14.25" customHeight="1">
      <c r="EP22" s="185" t="s">
        <v>422</v>
      </c>
      <c r="EQ22" s="8">
        <f>EM14</f>
        <v>51</v>
      </c>
      <c r="ER22" s="9">
        <f>(EQ22-EQ23)/EQ23</f>
        <v>-0.55263157894736847</v>
      </c>
      <c r="ET22" s="7">
        <v>2021</v>
      </c>
      <c r="EU22" s="183">
        <f>SUM(EI14:EM14)/5</f>
        <v>67.400000000000006</v>
      </c>
      <c r="EV22" s="9">
        <f>(EU22-EU23)/EU23</f>
        <v>-0.3960573476702508</v>
      </c>
    </row>
    <row r="23" spans="1:170" ht="14.25" customHeight="1">
      <c r="EP23" s="7" t="s">
        <v>423</v>
      </c>
      <c r="EQ23" s="8">
        <f>EM13</f>
        <v>114</v>
      </c>
      <c r="ER23" s="9"/>
      <c r="ET23" s="7">
        <v>2020</v>
      </c>
      <c r="EU23" s="183">
        <f>SUM(EI13:EM13)/5</f>
        <v>111.6</v>
      </c>
      <c r="EV23" s="9"/>
    </row>
    <row r="24" spans="1:170" ht="14.25" customHeight="1"/>
    <row r="25" spans="1:170" ht="14.25" customHeight="1">
      <c r="EK25" s="4"/>
      <c r="EL25" s="4"/>
    </row>
    <row r="26" spans="1:170" ht="14.25" customHeight="1">
      <c r="A26" s="234" t="s">
        <v>360</v>
      </c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</row>
    <row r="27" spans="1:170" ht="14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118</v>
      </c>
      <c r="EM34">
        <f>'Raw Data'!IG162</f>
        <v>139</v>
      </c>
      <c r="EN34">
        <f>'Raw Data'!IH162</f>
        <v>0</v>
      </c>
      <c r="EO34">
        <f>'Raw Data'!II162</f>
        <v>0</v>
      </c>
      <c r="EP34">
        <f>'Raw Data'!IJ162</f>
        <v>0</v>
      </c>
      <c r="EQ34">
        <f>'Raw Data'!IK162</f>
        <v>0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/>
    <row r="36" spans="1:152" ht="14.25" customHeight="1" thickBot="1">
      <c r="EP36" s="250" t="s">
        <v>362</v>
      </c>
      <c r="EQ36" s="251"/>
      <c r="ER36" s="252"/>
      <c r="ET36" s="250" t="s">
        <v>396</v>
      </c>
      <c r="EU36" s="251"/>
      <c r="EV36" s="252"/>
    </row>
    <row r="37" spans="1:152" ht="14.25" customHeight="1" thickTop="1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>
      <c r="EP38" s="7" t="s">
        <v>420</v>
      </c>
      <c r="EQ38" s="8">
        <f>EM34</f>
        <v>139</v>
      </c>
      <c r="ER38" s="9">
        <f>(EQ38-EQ39)/EQ39</f>
        <v>-0.23626373626373626</v>
      </c>
      <c r="ET38" s="7">
        <v>2023</v>
      </c>
      <c r="EU38" s="183">
        <f>SUM(EI34:EM34)/5</f>
        <v>140.6</v>
      </c>
      <c r="EV38" s="9">
        <f>(EU38-EU39)/EU39</f>
        <v>-0.22662266226622671</v>
      </c>
    </row>
    <row r="39" spans="1:152" ht="14.25" customHeight="1">
      <c r="EP39" s="7" t="s">
        <v>421</v>
      </c>
      <c r="EQ39" s="8">
        <f>EM33</f>
        <v>182</v>
      </c>
      <c r="ER39" s="9">
        <f>(EQ39-EQ40)/EQ40</f>
        <v>0.52941176470588236</v>
      </c>
      <c r="ET39" s="7">
        <v>2022</v>
      </c>
      <c r="EU39" s="183">
        <f>SUM(EI33:EM33)/5</f>
        <v>181.8</v>
      </c>
      <c r="EV39" s="9">
        <f>(EU39-EU40)/EU40</f>
        <v>-3.0916844349680079E-2</v>
      </c>
    </row>
    <row r="40" spans="1:152" ht="14.25" customHeight="1">
      <c r="EP40" s="185" t="s">
        <v>422</v>
      </c>
      <c r="EQ40" s="8">
        <f>EM32</f>
        <v>119</v>
      </c>
      <c r="ER40" s="9">
        <f>(EQ40-EQ41)/EQ41</f>
        <v>-0.20666666666666667</v>
      </c>
      <c r="ET40" s="7">
        <v>2021</v>
      </c>
      <c r="EU40" s="183">
        <f>SUM(EI32:EM32)/5</f>
        <v>187.6</v>
      </c>
      <c r="EV40" s="9">
        <f>(EU40-EU41)/EU41</f>
        <v>0.15517241379310337</v>
      </c>
    </row>
    <row r="41" spans="1:152" ht="14.25" customHeight="1">
      <c r="EP41" s="7" t="s">
        <v>423</v>
      </c>
      <c r="EQ41" s="8">
        <f>EM31</f>
        <v>150</v>
      </c>
      <c r="ER41" s="9"/>
      <c r="ET41" s="7">
        <v>2020</v>
      </c>
      <c r="EU41" s="183">
        <f>SUM(EI31:EM31)/5</f>
        <v>162.4</v>
      </c>
      <c r="EV41" s="9"/>
    </row>
    <row r="42" spans="1:152" ht="14.25" customHeight="1">
      <c r="ET42" s="177"/>
      <c r="EU42" s="184"/>
      <c r="EV42" s="48"/>
    </row>
    <row r="43" spans="1:152" ht="14.25" customHeight="1"/>
    <row r="44" spans="1:152" ht="14.25" customHeight="1"/>
    <row r="45" spans="1:152" ht="14.25" customHeight="1"/>
    <row r="46" spans="1:152" ht="14.25" customHeight="1"/>
    <row r="47" spans="1:152" ht="14.25" customHeight="1"/>
    <row r="48" spans="1:15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topLeftCell="A17" workbookViewId="0">
      <selection activeCell="G21" sqref="G21"/>
    </sheetView>
  </sheetViews>
  <sheetFormatPr defaultColWidth="12.58203125" defaultRowHeight="15" customHeight="1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>
      <c r="A1" s="2" t="s">
        <v>121</v>
      </c>
    </row>
    <row r="2" spans="1:13" ht="14.25" customHeight="1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418</v>
      </c>
      <c r="F13" s="2">
        <f>'Raw Data'!IG29</f>
        <v>399</v>
      </c>
      <c r="G13" s="2">
        <f>'Raw Data'!IH29</f>
        <v>0</v>
      </c>
      <c r="H13" s="2">
        <f>'Raw Data'!II29</f>
        <v>0</v>
      </c>
      <c r="I13" s="2">
        <f>'Raw Data'!IJ29</f>
        <v>0</v>
      </c>
      <c r="J13" s="2">
        <f>'Raw Data'!IK29</f>
        <v>0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/>
    <row r="15" spans="1:13" ht="14.25" customHeight="1">
      <c r="F15" s="250" t="s">
        <v>121</v>
      </c>
      <c r="G15" s="251"/>
      <c r="H15" s="252"/>
    </row>
    <row r="16" spans="1:13" ht="14.25" customHeight="1">
      <c r="F16" s="6" t="s">
        <v>15</v>
      </c>
      <c r="G16" s="6" t="s">
        <v>16</v>
      </c>
      <c r="H16" s="6" t="s">
        <v>17</v>
      </c>
      <c r="K16" s="152"/>
    </row>
    <row r="17" spans="1:157" ht="14.25" customHeight="1">
      <c r="F17" s="7">
        <v>2023</v>
      </c>
      <c r="G17" s="8">
        <f>F13</f>
        <v>399</v>
      </c>
      <c r="H17" s="9">
        <f>(G17-G18)/G18</f>
        <v>-0.28366247755834828</v>
      </c>
      <c r="K17" s="152"/>
    </row>
    <row r="18" spans="1:157" ht="14.25" customHeight="1">
      <c r="F18" s="7">
        <v>2022</v>
      </c>
      <c r="G18" s="8">
        <f>F12</f>
        <v>557</v>
      </c>
      <c r="H18" s="9">
        <f>(G18-G19)/G19</f>
        <v>-0.34929906542056077</v>
      </c>
    </row>
    <row r="19" spans="1:157" ht="14.25" customHeight="1">
      <c r="F19" s="7">
        <v>2021</v>
      </c>
      <c r="G19" s="8">
        <f>F11</f>
        <v>856</v>
      </c>
      <c r="H19" s="9">
        <f>(G19-G20)/G20</f>
        <v>0.55919854280510017</v>
      </c>
    </row>
    <row r="20" spans="1:157" ht="14.25" customHeight="1">
      <c r="F20" s="7">
        <v>2020</v>
      </c>
      <c r="G20" s="8">
        <f>F10</f>
        <v>549</v>
      </c>
      <c r="H20" s="9"/>
    </row>
    <row r="21" spans="1:157" ht="14.25" customHeight="1"/>
    <row r="22" spans="1:157" ht="14.25" customHeight="1"/>
    <row r="23" spans="1:157" ht="14.25" customHeight="1"/>
    <row r="24" spans="1:157" ht="14.25" customHeight="1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418</v>
      </c>
      <c r="DV25" s="2">
        <f t="shared" si="10"/>
        <v>399</v>
      </c>
      <c r="DW25" s="2">
        <f t="shared" si="10"/>
        <v>0</v>
      </c>
      <c r="DX25" s="2">
        <f t="shared" si="10"/>
        <v>0</v>
      </c>
      <c r="DY25" s="2">
        <f t="shared" si="10"/>
        <v>0</v>
      </c>
      <c r="DZ25" s="2">
        <f t="shared" si="10"/>
        <v>0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:FA25" si="11">Z12</f>
        <v>0</v>
      </c>
      <c r="EE25" s="2">
        <f t="shared" si="11"/>
        <v>0</v>
      </c>
      <c r="EF25" s="2">
        <f t="shared" si="11"/>
        <v>0</v>
      </c>
      <c r="EG25" s="2">
        <f t="shared" si="11"/>
        <v>0</v>
      </c>
      <c r="EH25" s="2">
        <f t="shared" si="11"/>
        <v>0</v>
      </c>
      <c r="EI25" s="2">
        <f t="shared" si="11"/>
        <v>0</v>
      </c>
      <c r="EJ25" s="2">
        <f t="shared" si="11"/>
        <v>0</v>
      </c>
      <c r="EK25" s="2">
        <f t="shared" si="11"/>
        <v>0</v>
      </c>
      <c r="EL25" s="2">
        <f t="shared" si="11"/>
        <v>0</v>
      </c>
      <c r="EM25" s="2">
        <f t="shared" si="11"/>
        <v>0</v>
      </c>
      <c r="EN25" s="2">
        <f t="shared" si="11"/>
        <v>0</v>
      </c>
      <c r="EO25" s="2">
        <f t="shared" si="11"/>
        <v>0</v>
      </c>
      <c r="EP25" s="2">
        <f t="shared" si="11"/>
        <v>0</v>
      </c>
      <c r="EQ25" s="2">
        <f t="shared" si="11"/>
        <v>0</v>
      </c>
      <c r="ER25" s="2">
        <f t="shared" si="11"/>
        <v>0</v>
      </c>
      <c r="ES25" s="2">
        <f t="shared" si="11"/>
        <v>0</v>
      </c>
      <c r="ET25" s="2">
        <f t="shared" si="11"/>
        <v>0</v>
      </c>
      <c r="EU25" s="2">
        <f t="shared" si="11"/>
        <v>0</v>
      </c>
      <c r="EV25" s="2">
        <f t="shared" si="11"/>
        <v>0</v>
      </c>
      <c r="EW25" s="2">
        <f t="shared" si="11"/>
        <v>0</v>
      </c>
      <c r="EX25" s="2">
        <f t="shared" si="11"/>
        <v>0</v>
      </c>
      <c r="EY25" s="2">
        <f t="shared" si="11"/>
        <v>0</v>
      </c>
      <c r="EZ25" s="2">
        <f t="shared" si="11"/>
        <v>0</v>
      </c>
      <c r="FA25" s="2">
        <f t="shared" si="11"/>
        <v>0</v>
      </c>
    </row>
    <row r="26" spans="1:157" ht="14.25" customHeight="1"/>
    <row r="27" spans="1:157" ht="14.25" customHeight="1"/>
    <row r="28" spans="1:157" ht="14.25" customHeight="1"/>
    <row r="29" spans="1:157" ht="14.25" customHeight="1"/>
    <row r="30" spans="1:157" ht="14.25" customHeight="1"/>
    <row r="31" spans="1:157" ht="14.25" customHeight="1"/>
    <row r="32" spans="1:15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topLeftCell="A41" workbookViewId="0">
      <selection activeCell="N194" sqref="N194"/>
    </sheetView>
  </sheetViews>
  <sheetFormatPr defaultColWidth="12.58203125" defaultRowHeight="15" customHeight="1"/>
  <cols>
    <col min="1" max="1" width="21.08203125" customWidth="1"/>
    <col min="2" max="3" width="7.58203125" customWidth="1"/>
    <col min="4" max="4" width="6.41406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1640625" bestFit="1" customWidth="1"/>
    <col min="14" max="14" width="18.08203125" bestFit="1" customWidth="1"/>
    <col min="15" max="26" width="7.58203125" customWidth="1"/>
  </cols>
  <sheetData>
    <row r="1" spans="1:15" ht="15" customHeight="1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>
      <c r="A2" s="39" t="s">
        <v>408</v>
      </c>
      <c r="B2" s="2">
        <v>0</v>
      </c>
      <c r="C2" s="2">
        <v>0</v>
      </c>
      <c r="D2">
        <v>0</v>
      </c>
      <c r="E2" s="2">
        <v>0</v>
      </c>
      <c r="F2" s="2"/>
      <c r="G2" s="2"/>
      <c r="H2" s="2"/>
      <c r="I2" s="2"/>
      <c r="J2" s="2"/>
      <c r="K2" s="2"/>
      <c r="L2" s="2"/>
      <c r="M2" s="39"/>
      <c r="N2" s="49">
        <f>SUM(B2:M2)</f>
        <v>0</v>
      </c>
      <c r="O2" s="39" t="s">
        <v>408</v>
      </c>
    </row>
    <row r="3" spans="1:15" ht="15" customHeight="1">
      <c r="A3" s="39" t="s">
        <v>374</v>
      </c>
      <c r="B3" s="2">
        <v>1</v>
      </c>
      <c r="C3" s="2">
        <v>2</v>
      </c>
      <c r="D3" s="2">
        <v>2</v>
      </c>
      <c r="E3" s="2">
        <v>1</v>
      </c>
      <c r="F3" s="2"/>
      <c r="G3" s="2"/>
      <c r="H3" s="2"/>
      <c r="I3" s="2"/>
      <c r="J3" s="2"/>
      <c r="K3" s="2"/>
      <c r="L3" s="2"/>
      <c r="M3" s="39"/>
      <c r="N3" s="49">
        <f t="shared" ref="N3:N19" si="0">SUM(B3:M3)</f>
        <v>6</v>
      </c>
      <c r="O3" s="39" t="s">
        <v>374</v>
      </c>
    </row>
    <row r="4" spans="1:15" ht="15" customHeight="1">
      <c r="A4" s="39" t="s">
        <v>409</v>
      </c>
      <c r="B4" s="2">
        <v>3</v>
      </c>
      <c r="C4" s="2">
        <v>2</v>
      </c>
      <c r="D4" s="2">
        <v>1</v>
      </c>
      <c r="E4" s="2">
        <v>2</v>
      </c>
      <c r="F4" s="2"/>
      <c r="G4" s="2"/>
      <c r="H4" s="2"/>
      <c r="I4" s="2"/>
      <c r="J4" s="2"/>
      <c r="K4" s="2"/>
      <c r="L4" s="146"/>
      <c r="M4" s="146"/>
      <c r="N4" s="49">
        <f t="shared" si="0"/>
        <v>8</v>
      </c>
      <c r="O4" s="39" t="s">
        <v>409</v>
      </c>
    </row>
    <row r="5" spans="1:15" ht="15" customHeight="1">
      <c r="A5" s="39" t="s">
        <v>375</v>
      </c>
      <c r="B5" s="2">
        <v>3</v>
      </c>
      <c r="C5" s="2">
        <v>4</v>
      </c>
      <c r="D5" s="2">
        <v>2</v>
      </c>
      <c r="E5" s="2">
        <v>5</v>
      </c>
      <c r="F5" s="2"/>
      <c r="G5" s="2"/>
      <c r="H5" s="2"/>
      <c r="I5" s="2"/>
      <c r="J5" s="2"/>
      <c r="K5" s="2"/>
      <c r="L5" s="2"/>
      <c r="M5" s="2"/>
      <c r="N5" s="49">
        <f t="shared" si="0"/>
        <v>14</v>
      </c>
      <c r="O5" s="39" t="s">
        <v>375</v>
      </c>
    </row>
    <row r="6" spans="1:15" ht="15" customHeight="1">
      <c r="A6" s="39" t="s">
        <v>410</v>
      </c>
      <c r="B6" s="2">
        <v>3</v>
      </c>
      <c r="C6" s="2">
        <v>0</v>
      </c>
      <c r="D6" s="2">
        <v>2</v>
      </c>
      <c r="E6" s="2">
        <v>1</v>
      </c>
      <c r="F6" s="49"/>
      <c r="G6" s="49"/>
      <c r="H6" s="49"/>
      <c r="I6" s="49"/>
      <c r="J6" s="49"/>
      <c r="K6" s="49"/>
      <c r="L6" s="49"/>
      <c r="M6" s="49"/>
      <c r="N6" s="49">
        <f t="shared" si="0"/>
        <v>6</v>
      </c>
      <c r="O6" s="39" t="s">
        <v>410</v>
      </c>
    </row>
    <row r="7" spans="1:15" ht="15" customHeight="1">
      <c r="A7" s="39" t="s">
        <v>376</v>
      </c>
      <c r="B7" s="49">
        <v>0</v>
      </c>
      <c r="C7" s="49">
        <v>1</v>
      </c>
      <c r="D7" s="49">
        <v>2</v>
      </c>
      <c r="E7" s="49">
        <v>1</v>
      </c>
      <c r="F7" s="2"/>
      <c r="G7" s="2"/>
      <c r="H7" s="2"/>
      <c r="I7" s="2"/>
      <c r="J7" s="2"/>
      <c r="K7" s="2"/>
      <c r="L7" s="2"/>
      <c r="M7" s="2"/>
      <c r="N7" s="49">
        <f t="shared" si="0"/>
        <v>4</v>
      </c>
      <c r="O7" s="39" t="s">
        <v>376</v>
      </c>
    </row>
    <row r="8" spans="1:15" ht="15" customHeight="1">
      <c r="A8" s="39" t="s">
        <v>411</v>
      </c>
      <c r="B8" s="2">
        <v>2</v>
      </c>
      <c r="C8" s="2">
        <v>8</v>
      </c>
      <c r="D8" s="2">
        <v>5</v>
      </c>
      <c r="E8" s="2">
        <v>1</v>
      </c>
      <c r="F8" s="49"/>
      <c r="G8" s="49"/>
      <c r="H8" s="49"/>
      <c r="I8" s="49"/>
      <c r="J8" s="49"/>
      <c r="K8" s="49"/>
      <c r="L8" s="49"/>
      <c r="M8" s="49"/>
      <c r="N8" s="49">
        <f t="shared" si="0"/>
        <v>16</v>
      </c>
      <c r="O8" s="39" t="s">
        <v>411</v>
      </c>
    </row>
    <row r="9" spans="1:15" ht="15" customHeight="1">
      <c r="A9" s="39" t="s">
        <v>377</v>
      </c>
      <c r="B9" s="49">
        <v>11</v>
      </c>
      <c r="C9" s="49">
        <v>6</v>
      </c>
      <c r="D9" s="49">
        <v>10</v>
      </c>
      <c r="E9" s="49">
        <v>7</v>
      </c>
      <c r="F9" s="2"/>
      <c r="G9" s="2"/>
      <c r="H9" s="2"/>
      <c r="I9" s="2"/>
      <c r="J9" s="2"/>
      <c r="K9" s="2"/>
      <c r="L9" s="2"/>
      <c r="M9" s="2"/>
      <c r="N9" s="49">
        <f t="shared" si="0"/>
        <v>34</v>
      </c>
      <c r="O9" s="39" t="s">
        <v>377</v>
      </c>
    </row>
    <row r="10" spans="1:15" ht="15" customHeight="1">
      <c r="A10" s="39" t="s">
        <v>412</v>
      </c>
      <c r="B10" s="2">
        <v>1</v>
      </c>
      <c r="C10" s="2">
        <v>3</v>
      </c>
      <c r="D10" s="2">
        <v>1</v>
      </c>
      <c r="E10" s="2">
        <v>2</v>
      </c>
      <c r="F10" s="49"/>
      <c r="G10" s="49"/>
      <c r="H10" s="49"/>
      <c r="I10" s="49"/>
      <c r="J10" s="49"/>
      <c r="K10" s="49"/>
      <c r="L10" s="49"/>
      <c r="M10" s="49"/>
      <c r="N10" s="49">
        <f t="shared" si="0"/>
        <v>7</v>
      </c>
      <c r="O10" s="39" t="s">
        <v>412</v>
      </c>
    </row>
    <row r="11" spans="1:15" ht="15" customHeight="1">
      <c r="A11" s="39" t="s">
        <v>378</v>
      </c>
      <c r="B11" s="49">
        <v>4</v>
      </c>
      <c r="C11" s="49">
        <v>4</v>
      </c>
      <c r="D11" s="49">
        <v>1</v>
      </c>
      <c r="E11" s="49">
        <v>1</v>
      </c>
      <c r="F11" s="49"/>
      <c r="G11" s="49"/>
      <c r="H11" s="49"/>
      <c r="I11" s="49"/>
      <c r="J11" s="2"/>
      <c r="K11" s="49"/>
      <c r="L11" s="49"/>
      <c r="M11" s="49"/>
      <c r="N11" s="49">
        <f t="shared" si="0"/>
        <v>10</v>
      </c>
      <c r="O11" s="39" t="s">
        <v>378</v>
      </c>
    </row>
    <row r="12" spans="1:15" ht="15" customHeight="1">
      <c r="A12" s="39" t="s">
        <v>413</v>
      </c>
      <c r="B12" s="49">
        <v>1</v>
      </c>
      <c r="C12" s="49">
        <v>0</v>
      </c>
      <c r="D12" s="2">
        <v>1</v>
      </c>
      <c r="E12" s="49">
        <v>2</v>
      </c>
      <c r="F12" s="49"/>
      <c r="G12" s="49"/>
      <c r="H12" s="49"/>
      <c r="I12" s="49"/>
      <c r="J12" s="49"/>
      <c r="K12" s="49"/>
      <c r="L12" s="49"/>
      <c r="M12" s="49"/>
      <c r="N12" s="49">
        <f t="shared" si="0"/>
        <v>4</v>
      </c>
      <c r="O12" s="39" t="s">
        <v>413</v>
      </c>
    </row>
    <row r="13" spans="1:15" ht="15" customHeight="1">
      <c r="A13" s="39" t="s">
        <v>368</v>
      </c>
      <c r="B13" s="49">
        <v>2</v>
      </c>
      <c r="C13" s="49">
        <v>2</v>
      </c>
      <c r="D13" s="49">
        <v>4</v>
      </c>
      <c r="E13" s="49">
        <v>3</v>
      </c>
      <c r="F13" s="49"/>
      <c r="G13" s="49"/>
      <c r="H13" s="49"/>
      <c r="I13" s="49"/>
      <c r="J13" s="2"/>
      <c r="K13" s="49"/>
      <c r="L13" s="49"/>
      <c r="M13" s="49"/>
      <c r="N13" s="49">
        <f t="shared" si="0"/>
        <v>11</v>
      </c>
      <c r="O13" s="39" t="s">
        <v>368</v>
      </c>
    </row>
    <row r="14" spans="1:15" ht="15" customHeight="1">
      <c r="A14" s="39" t="s">
        <v>414</v>
      </c>
      <c r="B14" s="49">
        <v>6</v>
      </c>
      <c r="C14" s="49">
        <v>4</v>
      </c>
      <c r="D14" s="2">
        <v>2</v>
      </c>
      <c r="E14" s="49">
        <v>4</v>
      </c>
      <c r="F14" s="49"/>
      <c r="G14" s="49"/>
      <c r="H14" s="49"/>
      <c r="I14" s="49"/>
      <c r="J14" s="49"/>
      <c r="K14" s="49"/>
      <c r="L14" s="49"/>
      <c r="M14" s="49"/>
      <c r="N14" s="49">
        <f t="shared" si="0"/>
        <v>16</v>
      </c>
      <c r="O14" s="39" t="s">
        <v>414</v>
      </c>
    </row>
    <row r="15" spans="1:15" ht="15" customHeight="1">
      <c r="A15" s="39" t="s">
        <v>380</v>
      </c>
      <c r="B15" s="49">
        <v>8</v>
      </c>
      <c r="C15" s="49">
        <v>5</v>
      </c>
      <c r="D15" s="49">
        <v>9</v>
      </c>
      <c r="E15" s="49">
        <v>3</v>
      </c>
      <c r="F15" s="49"/>
      <c r="G15" s="49"/>
      <c r="H15" s="49"/>
      <c r="I15" s="49"/>
      <c r="J15" s="2"/>
      <c r="K15" s="49"/>
      <c r="L15" s="49"/>
      <c r="M15" s="49"/>
      <c r="N15" s="49">
        <f t="shared" si="0"/>
        <v>25</v>
      </c>
      <c r="O15" s="39" t="s">
        <v>380</v>
      </c>
    </row>
    <row r="16" spans="1:15" ht="15" customHeight="1">
      <c r="A16" s="39" t="s">
        <v>415</v>
      </c>
      <c r="B16" s="49">
        <v>3</v>
      </c>
      <c r="C16" s="49">
        <v>2</v>
      </c>
      <c r="D16" s="49">
        <v>4</v>
      </c>
      <c r="E16" s="49">
        <v>6</v>
      </c>
      <c r="F16" s="49"/>
      <c r="G16" s="49"/>
      <c r="H16" s="49"/>
      <c r="I16" s="49"/>
      <c r="J16" s="49"/>
      <c r="K16" s="49"/>
      <c r="L16" s="49"/>
      <c r="M16" s="49"/>
      <c r="N16" s="49">
        <f t="shared" si="0"/>
        <v>15</v>
      </c>
      <c r="O16" s="39" t="s">
        <v>415</v>
      </c>
    </row>
    <row r="17" spans="1:15" ht="15" customHeight="1">
      <c r="A17" s="39" t="s">
        <v>370</v>
      </c>
      <c r="B17" s="49">
        <v>3</v>
      </c>
      <c r="C17" s="49">
        <v>2</v>
      </c>
      <c r="D17" s="49">
        <v>8</v>
      </c>
      <c r="E17" s="49">
        <v>4</v>
      </c>
      <c r="F17" s="2"/>
      <c r="G17" s="49"/>
      <c r="H17" s="49"/>
      <c r="I17" s="49"/>
      <c r="J17" s="2"/>
      <c r="K17" s="49"/>
      <c r="L17" s="49"/>
      <c r="M17" s="49"/>
      <c r="N17" s="49">
        <f t="shared" si="0"/>
        <v>17</v>
      </c>
      <c r="O17" s="39" t="s">
        <v>370</v>
      </c>
    </row>
    <row r="18" spans="1:15" ht="15" customHeight="1">
      <c r="A18" s="39" t="s">
        <v>407</v>
      </c>
      <c r="B18" s="49">
        <v>4</v>
      </c>
      <c r="C18" s="2">
        <v>9</v>
      </c>
      <c r="D18" s="49">
        <v>2</v>
      </c>
      <c r="E18" s="49">
        <v>1</v>
      </c>
      <c r="F18" s="49"/>
      <c r="G18" s="49"/>
      <c r="H18" s="49"/>
      <c r="I18" s="49"/>
      <c r="J18" s="49"/>
      <c r="K18" s="49"/>
      <c r="L18" s="49"/>
      <c r="M18" s="49"/>
      <c r="N18" s="49">
        <f t="shared" si="0"/>
        <v>16</v>
      </c>
      <c r="O18" s="39" t="s">
        <v>407</v>
      </c>
    </row>
    <row r="19" spans="1:15" ht="15" customHeight="1">
      <c r="A19" s="39" t="s">
        <v>385</v>
      </c>
      <c r="B19" s="49">
        <v>2</v>
      </c>
      <c r="C19" s="49">
        <v>9</v>
      </c>
      <c r="D19" s="49">
        <v>7</v>
      </c>
      <c r="E19" s="49">
        <v>1</v>
      </c>
      <c r="F19" s="2"/>
      <c r="G19" s="49"/>
      <c r="H19" s="49"/>
      <c r="I19" s="49"/>
      <c r="J19" s="2"/>
      <c r="K19" s="49"/>
      <c r="L19" s="49"/>
      <c r="M19" s="49"/>
      <c r="N19" s="49">
        <f t="shared" si="0"/>
        <v>19</v>
      </c>
      <c r="O19" s="39" t="s">
        <v>385</v>
      </c>
    </row>
    <row r="20" spans="1:15" ht="15" customHeight="1">
      <c r="A20" s="39" t="s">
        <v>419</v>
      </c>
      <c r="B20" s="50">
        <f>SUM(B2+B4+B6+B8+B10+B12+B14+B16+B18)</f>
        <v>23</v>
      </c>
      <c r="C20" s="50">
        <f>SUM(C2+C4+C6+C8+C10+C12+C14+C16+C18)</f>
        <v>28</v>
      </c>
      <c r="D20" s="50">
        <f>SUM(D2+D4+D6+D8+D10+D12+D14+D16+D18)</f>
        <v>18</v>
      </c>
      <c r="E20" s="50">
        <f t="shared" ref="E20:N20" si="1">SUM(E2+E4+E6+E8+E10+E12+E14+E16+E18)</f>
        <v>19</v>
      </c>
      <c r="F20" s="50">
        <f t="shared" si="1"/>
        <v>0</v>
      </c>
      <c r="G20" s="50">
        <f t="shared" si="1"/>
        <v>0</v>
      </c>
      <c r="H20" s="50">
        <f t="shared" si="1"/>
        <v>0</v>
      </c>
      <c r="I20" s="50">
        <f t="shared" si="1"/>
        <v>0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88</v>
      </c>
    </row>
    <row r="21" spans="1:15" ht="14.5">
      <c r="A21" s="39" t="s">
        <v>382</v>
      </c>
      <c r="B21" s="50">
        <f t="shared" ref="B21:N21" si="2">SUM(B3+B5+B7+B9+B11+B13+B15+B17+B19)</f>
        <v>34</v>
      </c>
      <c r="C21" s="50">
        <f t="shared" si="2"/>
        <v>35</v>
      </c>
      <c r="D21" s="50">
        <f t="shared" si="2"/>
        <v>45</v>
      </c>
      <c r="E21" s="50">
        <f t="shared" si="2"/>
        <v>26</v>
      </c>
      <c r="F21" s="50">
        <f t="shared" si="2"/>
        <v>0</v>
      </c>
      <c r="G21" s="50">
        <f t="shared" si="2"/>
        <v>0</v>
      </c>
      <c r="H21" s="50">
        <f t="shared" si="2"/>
        <v>0</v>
      </c>
      <c r="I21" s="50">
        <f t="shared" si="2"/>
        <v>0</v>
      </c>
      <c r="J21" s="50">
        <f t="shared" si="2"/>
        <v>0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140</v>
      </c>
    </row>
    <row r="22" spans="1:15" ht="14"/>
    <row r="23" spans="1:15" ht="14.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4.5">
      <c r="A24" s="39" t="s">
        <v>374</v>
      </c>
      <c r="B24" s="2">
        <v>1</v>
      </c>
      <c r="C24" s="2">
        <v>2</v>
      </c>
      <c r="D24" s="2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SUM(B24:D24)</f>
        <v>5</v>
      </c>
    </row>
    <row r="25" spans="1:15" ht="14.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SUM(B25:D25)</f>
        <v>5</v>
      </c>
    </row>
    <row r="26" spans="1:15" ht="14.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3"/>
        <v>9</v>
      </c>
    </row>
    <row r="27" spans="1:15" ht="14.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8</v>
      </c>
    </row>
    <row r="28" spans="1:15" ht="14.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3</v>
      </c>
    </row>
    <row r="29" spans="1:15" ht="14.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4</v>
      </c>
    </row>
    <row r="30" spans="1:15" ht="14.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27</v>
      </c>
    </row>
    <row r="31" spans="1:15" ht="14.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26</v>
      </c>
    </row>
    <row r="32" spans="1:15" ht="14.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9</v>
      </c>
    </row>
    <row r="33" spans="1:14" ht="14.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4</v>
      </c>
    </row>
    <row r="34" spans="1:14" ht="14.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8</v>
      </c>
    </row>
    <row r="35" spans="1:14" ht="14.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4</v>
      </c>
    </row>
    <row r="36" spans="1:14" ht="14.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22</v>
      </c>
    </row>
    <row r="37" spans="1:14" ht="14.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19</v>
      </c>
    </row>
    <row r="38" spans="1:14" ht="14.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13</v>
      </c>
    </row>
    <row r="39" spans="1:14" ht="14.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12</v>
      </c>
    </row>
    <row r="40" spans="1:14" ht="14.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18</v>
      </c>
    </row>
    <row r="41" spans="1:14" ht="14.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15</v>
      </c>
    </row>
    <row r="42" spans="1:14" ht="14.5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114</v>
      </c>
    </row>
    <row r="43" spans="1:14" ht="14.5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97</v>
      </c>
    </row>
    <row r="44" spans="1:14" ht="14"/>
    <row r="45" spans="1:14" ht="14.5" hidden="1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6">SUM(B47:M47)</f>
        <v>7</v>
      </c>
    </row>
    <row r="48" spans="1:14" ht="14.5" hidden="1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5" hidden="1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5" hidden="1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5" hidden="1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5" hidden="1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5" hidden="1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5" hidden="1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5" hidden="1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5" hidden="1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5" hidden="1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5" hidden="1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5" hidden="1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5" hidden="1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5" hidden="1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5" hidden="1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5" hidden="1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5" hidden="1">
      <c r="A64" s="146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5" hidden="1">
      <c r="A65" s="146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"/>
    <row r="67" spans="1:15" ht="14.5" hidden="1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9">SUM(B68:M68)</f>
        <v>9</v>
      </c>
    </row>
    <row r="69" spans="1:15" ht="14.5" hidden="1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5" hidden="1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5" hidden="1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5" hidden="1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5" hidden="1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5" hidden="1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5" hidden="1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5" hidden="1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5" hidden="1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5" hidden="1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5" hidden="1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5" hidden="1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5" hidden="1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5" hidden="1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5" hidden="1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5" hidden="1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5" hidden="1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5" hidden="1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5" hidden="1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" hidden="1"/>
    <row r="89" spans="1:15" ht="14" hidden="1"/>
    <row r="90" spans="1:15" ht="14" hidden="1"/>
    <row r="91" spans="1:15" ht="14.5" hidden="1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5" hidden="1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5" hidden="1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5" hidden="1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5" hidden="1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5" hidden="1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5" hidden="1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5" hidden="1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5" hidden="1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5" hidden="1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5" hidden="1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5" hidden="1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5" hidden="1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5" hidden="1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5" hidden="1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5" hidden="1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5" hidden="1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5" hidden="1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5" hidden="1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" hidden="1"/>
    <row r="113" spans="1:14" ht="14" hidden="1"/>
    <row r="114" spans="1:14" ht="14" hidden="1"/>
    <row r="115" spans="1:14" ht="14.5" hidden="1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5" hidden="1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5" hidden="1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5" hidden="1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5" hidden="1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5" hidden="1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5" hidden="1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5" hidden="1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5" hidden="1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5" hidden="1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5" hidden="1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5" hidden="1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5" hidden="1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5" hidden="1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5" hidden="1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5" hidden="1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5" hidden="1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5" hidden="1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5" hidden="1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5" hidden="1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5" hidden="1">
      <c r="E136" s="49"/>
    </row>
    <row r="137" spans="1:15" ht="14" hidden="1"/>
    <row r="138" spans="1:15" ht="14.5" hidden="1">
      <c r="E138" s="49"/>
    </row>
    <row r="139" spans="1:15" ht="14.5" hidden="1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5" hidden="1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5" hidden="1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5" hidden="1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5" hidden="1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5" hidden="1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5" hidden="1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5" hidden="1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5" hidden="1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5" hidden="1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5" hidden="1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5" hidden="1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5" hidden="1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5" hidden="1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5" hidden="1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5" hidden="1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5" hidden="1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5" hidden="1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5" hidden="1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" hidden="1"/>
    <row r="161" spans="1:14" ht="14" hidden="1"/>
    <row r="162" spans="1:14" ht="14.5" hidden="1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5" hidden="1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5" hidden="1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5" hidden="1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5" hidden="1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5" hidden="1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5" hidden="1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5" hidden="1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5" hidden="1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5" hidden="1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5" hidden="1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5" hidden="1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5" hidden="1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5" hidden="1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5" hidden="1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5" hidden="1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5" hidden="1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5" hidden="1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5" hidden="1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>
      <c r="A183" s="255" t="s">
        <v>122</v>
      </c>
      <c r="B183" s="255"/>
      <c r="C183" s="255"/>
      <c r="D183" s="255"/>
      <c r="E183" s="255"/>
      <c r="F183" s="255"/>
      <c r="G183" s="255"/>
      <c r="H183" s="255"/>
      <c r="I183" s="255"/>
      <c r="J183" s="255"/>
      <c r="K183" s="176"/>
      <c r="L183" s="176"/>
      <c r="M183" s="176"/>
      <c r="N183" s="176"/>
    </row>
    <row r="184" spans="1:14" ht="14.5">
      <c r="A184" s="256">
        <v>2020</v>
      </c>
      <c r="B184" s="256"/>
      <c r="C184" s="39"/>
      <c r="E184" s="254">
        <v>2021</v>
      </c>
      <c r="F184" s="254"/>
      <c r="I184" s="254">
        <v>2022</v>
      </c>
      <c r="J184" s="254"/>
      <c r="M184" s="254">
        <v>2023</v>
      </c>
      <c r="N184" s="254"/>
    </row>
    <row r="185" spans="1:14" ht="14.25" customHeight="1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5</v>
      </c>
      <c r="M185" s="10" t="s">
        <v>374</v>
      </c>
      <c r="N185" s="50">
        <f>N3</f>
        <v>6</v>
      </c>
    </row>
    <row r="186" spans="1:14" ht="14.25" customHeight="1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5</v>
      </c>
      <c r="M186" s="10" t="s">
        <v>408</v>
      </c>
      <c r="N186" s="50">
        <f>N2</f>
        <v>0</v>
      </c>
    </row>
    <row r="187" spans="1:14" ht="14.25" customHeight="1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4</v>
      </c>
      <c r="M187" s="147" t="s">
        <v>368</v>
      </c>
      <c r="N187" s="50">
        <f>N13</f>
        <v>11</v>
      </c>
    </row>
    <row r="188" spans="1:14" ht="14.25" customHeight="1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8</v>
      </c>
      <c r="M188" s="147" t="s">
        <v>416</v>
      </c>
      <c r="N188" s="50">
        <f>N12</f>
        <v>4</v>
      </c>
    </row>
    <row r="189" spans="1:14" ht="14.25" customHeight="1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4</v>
      </c>
      <c r="M189" s="147" t="s">
        <v>384</v>
      </c>
      <c r="N189" s="50">
        <f>N11</f>
        <v>10</v>
      </c>
    </row>
    <row r="190" spans="1:14" ht="14.25" customHeight="1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9</v>
      </c>
      <c r="M190" s="147" t="s">
        <v>417</v>
      </c>
      <c r="N190" s="50">
        <f>N10</f>
        <v>7</v>
      </c>
    </row>
    <row r="191" spans="1:14" ht="14.25" customHeight="1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4</v>
      </c>
      <c r="M191" s="10" t="s">
        <v>376</v>
      </c>
      <c r="N191" s="50">
        <f>N7</f>
        <v>4</v>
      </c>
    </row>
    <row r="192" spans="1:14" ht="14.25" customHeight="1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3</v>
      </c>
      <c r="M192" s="147" t="s">
        <v>410</v>
      </c>
      <c r="N192" s="50">
        <f>N6</f>
        <v>6</v>
      </c>
    </row>
    <row r="193" spans="1:14" ht="14.25" customHeight="1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8</v>
      </c>
      <c r="M193" s="10" t="s">
        <v>375</v>
      </c>
      <c r="N193" s="50">
        <f>N5</f>
        <v>14</v>
      </c>
    </row>
    <row r="194" spans="1:14" ht="14.25" customHeight="1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9</v>
      </c>
      <c r="M194" s="10" t="s">
        <v>409</v>
      </c>
      <c r="N194" s="50">
        <f>N4</f>
        <v>8</v>
      </c>
    </row>
    <row r="195" spans="1:14" ht="14.25" customHeight="1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19</v>
      </c>
      <c r="M195" s="10" t="s">
        <v>380</v>
      </c>
      <c r="N195" s="50">
        <f>N15</f>
        <v>25</v>
      </c>
    </row>
    <row r="196" spans="1:14" ht="14.25" customHeight="1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22</v>
      </c>
      <c r="M196" s="10" t="s">
        <v>414</v>
      </c>
      <c r="N196" s="50">
        <f>N14</f>
        <v>16</v>
      </c>
    </row>
    <row r="197" spans="1:14" ht="14.25" customHeight="1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12</v>
      </c>
      <c r="M197" s="10" t="s">
        <v>381</v>
      </c>
      <c r="N197" s="50">
        <f>N17</f>
        <v>17</v>
      </c>
    </row>
    <row r="198" spans="1:14" ht="14.25" customHeight="1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13</v>
      </c>
      <c r="M198" s="10" t="s">
        <v>406</v>
      </c>
      <c r="N198" s="50">
        <f>N16</f>
        <v>15</v>
      </c>
    </row>
    <row r="199" spans="1:14" ht="14.25" customHeight="1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15</v>
      </c>
      <c r="M199" s="10" t="s">
        <v>371</v>
      </c>
      <c r="N199" s="50">
        <f>N19</f>
        <v>19</v>
      </c>
    </row>
    <row r="200" spans="1:14" ht="14.25" customHeight="1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18</v>
      </c>
      <c r="M200" s="10" t="s">
        <v>418</v>
      </c>
      <c r="N200" s="50">
        <f>N18</f>
        <v>16</v>
      </c>
    </row>
    <row r="201" spans="1:14" ht="14.25" customHeight="1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26</v>
      </c>
      <c r="M201" s="10" t="s">
        <v>377</v>
      </c>
      <c r="N201" s="50">
        <f>N9</f>
        <v>34</v>
      </c>
    </row>
    <row r="202" spans="1:14" ht="14.25" customHeight="1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27</v>
      </c>
      <c r="M202" s="10" t="s">
        <v>411</v>
      </c>
      <c r="N202" s="50">
        <f>N8</f>
        <v>16</v>
      </c>
    </row>
    <row r="203" spans="1:14" ht="14.25" customHeight="1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97</v>
      </c>
      <c r="M203" s="10" t="s">
        <v>382</v>
      </c>
      <c r="N203" s="50">
        <f>N21</f>
        <v>140</v>
      </c>
    </row>
    <row r="204" spans="1:14" ht="14.25" customHeight="1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114</v>
      </c>
      <c r="M204" s="10" t="s">
        <v>419</v>
      </c>
      <c r="N204" s="50">
        <f>N20</f>
        <v>88</v>
      </c>
    </row>
    <row r="205" spans="1:14" ht="14.25" customHeight="1"/>
    <row r="206" spans="1:14" ht="13.75" hidden="1" customHeight="1">
      <c r="C206" s="39"/>
    </row>
    <row r="207" spans="1:14" ht="14.25" hidden="1" customHeight="1">
      <c r="A207" s="10"/>
      <c r="B207" s="10" t="s">
        <v>122</v>
      </c>
      <c r="C207" s="39"/>
    </row>
    <row r="208" spans="1:14" ht="14.25" hidden="1" customHeight="1">
      <c r="A208" s="151" t="s">
        <v>330</v>
      </c>
      <c r="B208" s="50">
        <f>N86</f>
        <v>282</v>
      </c>
      <c r="C208" s="39"/>
    </row>
    <row r="209" spans="1:6" ht="14.25" hidden="1" customHeight="1">
      <c r="A209" s="151" t="s">
        <v>135</v>
      </c>
      <c r="B209" s="50">
        <f>N87</f>
        <v>217</v>
      </c>
      <c r="C209" s="39"/>
    </row>
    <row r="210" spans="1:6" ht="14.25" hidden="1" customHeight="1">
      <c r="A210" s="151" t="s">
        <v>76</v>
      </c>
      <c r="B210" s="50">
        <f>N74</f>
        <v>69</v>
      </c>
      <c r="C210" s="39"/>
    </row>
    <row r="211" spans="1:6" ht="14.25" hidden="1" customHeight="1">
      <c r="A211" s="151" t="s">
        <v>77</v>
      </c>
      <c r="B211" s="50">
        <f>N75</f>
        <v>49</v>
      </c>
      <c r="C211" s="39"/>
    </row>
    <row r="212" spans="1:6" ht="14.25" hidden="1" customHeight="1">
      <c r="A212" s="151" t="s">
        <v>132</v>
      </c>
      <c r="B212" s="50">
        <f>N84</f>
        <v>39</v>
      </c>
      <c r="C212" s="39"/>
    </row>
    <row r="213" spans="1:6" ht="14.25" hidden="1" customHeight="1">
      <c r="A213" s="151" t="s">
        <v>133</v>
      </c>
      <c r="B213" s="50">
        <f>N85</f>
        <v>25</v>
      </c>
      <c r="C213" s="39"/>
    </row>
    <row r="214" spans="1:6" ht="14.25" hidden="1" customHeight="1">
      <c r="A214" s="151" t="s">
        <v>68</v>
      </c>
      <c r="B214" s="50">
        <f>N82</f>
        <v>41</v>
      </c>
      <c r="C214" s="39"/>
    </row>
    <row r="215" spans="1:6" ht="14.25" hidden="1" customHeight="1">
      <c r="A215" s="151" t="s">
        <v>131</v>
      </c>
      <c r="B215" s="50">
        <f>N83</f>
        <v>31</v>
      </c>
      <c r="C215" s="39"/>
    </row>
    <row r="216" spans="1:6" ht="14.25" hidden="1" customHeight="1">
      <c r="A216" s="151" t="s">
        <v>129</v>
      </c>
      <c r="B216" s="50">
        <f>N80</f>
        <v>39</v>
      </c>
      <c r="C216" s="39"/>
    </row>
    <row r="217" spans="1:6" ht="14.25" hidden="1" customHeight="1">
      <c r="A217" s="151" t="s">
        <v>130</v>
      </c>
      <c r="B217" s="50">
        <f>N81</f>
        <v>44</v>
      </c>
      <c r="C217" s="39"/>
    </row>
    <row r="218" spans="1:6" ht="14.25" hidden="1" customHeight="1">
      <c r="A218" s="151" t="s">
        <v>80</v>
      </c>
      <c r="B218" s="50">
        <f>N70</f>
        <v>30</v>
      </c>
      <c r="C218" s="39"/>
    </row>
    <row r="219" spans="1:6" ht="14.25" hidden="1" customHeight="1">
      <c r="A219" s="151" t="s">
        <v>81</v>
      </c>
      <c r="B219" s="50">
        <f>N71</f>
        <v>21</v>
      </c>
      <c r="C219" s="39"/>
    </row>
    <row r="220" spans="1:6" ht="14.25" hidden="1" customHeight="1">
      <c r="A220" s="151" t="s">
        <v>72</v>
      </c>
      <c r="B220" s="50">
        <f>N72</f>
        <v>19</v>
      </c>
      <c r="C220" s="39"/>
    </row>
    <row r="221" spans="1:6" ht="14.25" hidden="1" customHeight="1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>
      <c r="C228" s="39"/>
    </row>
    <row r="229" spans="1:6" ht="14.25" hidden="1" customHeight="1"/>
    <row r="230" spans="1:6" ht="14.25" hidden="1" customHeight="1"/>
    <row r="231" spans="1:6" ht="14.25" hidden="1" customHeight="1"/>
    <row r="232" spans="1:6" ht="14.25" hidden="1" customHeight="1"/>
    <row r="233" spans="1:6" ht="14.25" hidden="1" customHeight="1"/>
    <row r="234" spans="1:6" ht="14.25" hidden="1" customHeight="1"/>
    <row r="235" spans="1:6" ht="14.25" hidden="1" customHeight="1"/>
    <row r="236" spans="1:6" ht="14.25" hidden="1" customHeight="1"/>
    <row r="237" spans="1:6" ht="14.25" customHeight="1"/>
    <row r="238" spans="1:6" ht="14.25" customHeight="1"/>
    <row r="239" spans="1:6" ht="14.25" customHeight="1"/>
    <row r="240" spans="1:6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  <row r="1040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ht="14.25" customHeight="1"/>
    <row r="1058" ht="14.25" customHeight="1"/>
    <row r="1059" ht="14.25" customHeight="1"/>
    <row r="1060" ht="14.25" customHeight="1"/>
    <row r="1061" ht="14.25" customHeight="1"/>
    <row r="1062" ht="14.25" customHeight="1"/>
    <row r="1063" ht="14.25" customHeight="1"/>
    <row r="1064" ht="14.25" customHeight="1"/>
    <row r="1065" ht="14.25" customHeight="1"/>
    <row r="1066" ht="14.25" customHeight="1"/>
    <row r="1067" ht="14.25" customHeight="1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/>
  <cols>
    <col min="1" max="1" width="15.5" customWidth="1"/>
    <col min="2" max="26" width="7.58203125" customWidth="1"/>
  </cols>
  <sheetData>
    <row r="1" spans="1:14" ht="14.25" customHeight="1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>
      <c r="D12" s="52"/>
    </row>
    <row r="13" spans="1:14" ht="14.25" customHeight="1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/>
    <row r="25" spans="1:16" ht="14.25" customHeight="1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>
      <c r="J33" s="10"/>
    </row>
    <row r="34" spans="1:21" ht="14.25" customHeight="1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>
      <c r="J39" s="10"/>
    </row>
    <row r="40" spans="1:21" ht="14.25" customHeight="1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/>
    <row r="43" spans="1:21" ht="14.25" customHeight="1"/>
    <row r="44" spans="1:21" ht="14.25" customHeight="1"/>
    <row r="45" spans="1:21" ht="14.25" customHeight="1"/>
    <row r="46" spans="1:21" ht="14.25" customHeight="1"/>
    <row r="47" spans="1:21" ht="14.25" customHeight="1"/>
    <row r="48" spans="1:2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Q1037"/>
  <sheetViews>
    <sheetView workbookViewId="0">
      <pane xSplit="1" topLeftCell="B1" activePane="topRight" state="frozen"/>
      <selection pane="topRight" activeCell="N3" sqref="N3"/>
    </sheetView>
  </sheetViews>
  <sheetFormatPr defaultColWidth="12.58203125" defaultRowHeight="15" customHeight="1"/>
  <cols>
    <col min="1" max="1" width="22.5" customWidth="1"/>
    <col min="2" max="2" width="9.58203125" customWidth="1"/>
    <col min="3" max="4" width="9.4140625" customWidth="1"/>
    <col min="5" max="5" width="9.83203125" bestFit="1" customWidth="1"/>
    <col min="6" max="7" width="9.4140625" customWidth="1"/>
    <col min="8" max="11" width="10.08203125" customWidth="1"/>
    <col min="12" max="13" width="10.58203125" customWidth="1"/>
    <col min="14" max="14" width="10.58203125" bestFit="1" customWidth="1"/>
    <col min="15" max="15" width="9.58203125" customWidth="1"/>
    <col min="16" max="16" width="21.08203125" customWidth="1"/>
    <col min="17" max="17" width="10.4140625" bestFit="1" customWidth="1"/>
    <col min="18" max="26" width="7.58203125" customWidth="1"/>
  </cols>
  <sheetData>
    <row r="1" spans="1:17" ht="15" customHeight="1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7" s="54" customFormat="1" ht="15" customHeight="1">
      <c r="A2" s="54" t="s">
        <v>399</v>
      </c>
      <c r="B2" s="32">
        <v>0</v>
      </c>
      <c r="C2" s="32">
        <v>0</v>
      </c>
      <c r="D2" s="32">
        <v>0</v>
      </c>
      <c r="E2" s="32">
        <v>0</v>
      </c>
      <c r="F2" s="32"/>
      <c r="G2" s="32"/>
      <c r="H2" s="32"/>
      <c r="I2" s="32"/>
      <c r="J2" s="32"/>
      <c r="K2" s="32"/>
      <c r="L2" s="32"/>
      <c r="M2" s="32"/>
      <c r="N2" s="195">
        <f>SUM(B2:M2)</f>
        <v>0</v>
      </c>
      <c r="P2" s="54" t="str">
        <f t="shared" ref="P2:P10" si="0">A2</f>
        <v>Manteo - 23</v>
      </c>
      <c r="Q2" s="167">
        <f t="shared" ref="Q2:Q10" si="1">N2</f>
        <v>0</v>
      </c>
    </row>
    <row r="3" spans="1:17" s="54" customFormat="1" ht="15" customHeight="1">
      <c r="A3" s="54" t="s">
        <v>400</v>
      </c>
      <c r="B3" s="32">
        <v>3001164</v>
      </c>
      <c r="C3" s="32">
        <v>2376750</v>
      </c>
      <c r="D3" s="32">
        <v>1000000</v>
      </c>
      <c r="E3" s="32">
        <v>1800000</v>
      </c>
      <c r="F3" s="32"/>
      <c r="G3" s="32"/>
      <c r="H3" s="32"/>
      <c r="I3" s="32"/>
      <c r="J3" s="32"/>
      <c r="K3" s="32"/>
      <c r="L3" s="32"/>
      <c r="M3" s="32"/>
      <c r="N3" s="195">
        <f t="shared" ref="N3:N10" si="2">SUM(B3:M3)</f>
        <v>8177914</v>
      </c>
      <c r="P3" s="54" t="str">
        <f t="shared" si="0"/>
        <v>Southern Shores-23</v>
      </c>
      <c r="Q3" s="167">
        <f t="shared" si="1"/>
        <v>8177914</v>
      </c>
    </row>
    <row r="4" spans="1:17" s="54" customFormat="1" ht="15" customHeight="1">
      <c r="A4" s="54" t="s">
        <v>401</v>
      </c>
      <c r="B4" s="32">
        <v>1408426</v>
      </c>
      <c r="C4" s="32">
        <v>0</v>
      </c>
      <c r="D4" s="32">
        <v>2102000</v>
      </c>
      <c r="E4" s="32">
        <v>575000</v>
      </c>
      <c r="F4" s="32"/>
      <c r="G4" s="32"/>
      <c r="H4" s="32"/>
      <c r="I4" s="32"/>
      <c r="J4" s="32"/>
      <c r="K4" s="32"/>
      <c r="L4" s="32"/>
      <c r="M4" s="32"/>
      <c r="N4" s="195">
        <f t="shared" si="2"/>
        <v>4085426</v>
      </c>
      <c r="P4" s="54" t="str">
        <f t="shared" si="0"/>
        <v>Nags Head-23</v>
      </c>
      <c r="Q4" s="167">
        <f t="shared" si="1"/>
        <v>4085426</v>
      </c>
    </row>
    <row r="5" spans="1:17" s="54" customFormat="1" ht="15" customHeight="1">
      <c r="A5" s="54" t="s">
        <v>402</v>
      </c>
      <c r="B5" s="32">
        <v>795000</v>
      </c>
      <c r="C5" s="32">
        <v>2230000</v>
      </c>
      <c r="D5" s="32">
        <v>1150000</v>
      </c>
      <c r="E5" s="32">
        <v>250000</v>
      </c>
      <c r="F5" s="32"/>
      <c r="G5" s="32"/>
      <c r="H5" s="32"/>
      <c r="I5" s="32"/>
      <c r="J5" s="32"/>
      <c r="K5" s="32"/>
      <c r="L5" s="32"/>
      <c r="M5" s="32"/>
      <c r="N5" s="195">
        <f t="shared" si="2"/>
        <v>4425000</v>
      </c>
      <c r="P5" s="54" t="str">
        <f t="shared" si="0"/>
        <v>Kill Devil Hills -23</v>
      </c>
      <c r="Q5" s="167">
        <f t="shared" si="1"/>
        <v>4425000</v>
      </c>
    </row>
    <row r="6" spans="1:17" s="54" customFormat="1" ht="15" customHeight="1">
      <c r="A6" s="54" t="s">
        <v>403</v>
      </c>
      <c r="B6" s="32">
        <v>186000</v>
      </c>
      <c r="C6" s="32">
        <v>1183000</v>
      </c>
      <c r="D6" s="32">
        <v>250000</v>
      </c>
      <c r="E6" s="32">
        <v>745680</v>
      </c>
      <c r="F6" s="32"/>
      <c r="G6" s="32"/>
      <c r="H6" s="32"/>
      <c r="I6" s="32"/>
      <c r="J6" s="32"/>
      <c r="K6" s="32"/>
      <c r="L6" s="32"/>
      <c r="M6" s="32"/>
      <c r="N6" s="195">
        <f t="shared" si="2"/>
        <v>2364680</v>
      </c>
      <c r="P6" s="54" t="str">
        <f t="shared" si="0"/>
        <v>Kitty Hawk-23</v>
      </c>
      <c r="Q6" s="167">
        <f t="shared" si="1"/>
        <v>2364680</v>
      </c>
    </row>
    <row r="7" spans="1:17" s="54" customFormat="1" ht="15" customHeight="1">
      <c r="A7" s="54" t="s">
        <v>404</v>
      </c>
      <c r="B7" s="32">
        <v>850000</v>
      </c>
      <c r="C7" s="32">
        <v>0</v>
      </c>
      <c r="D7" s="32">
        <v>503000</v>
      </c>
      <c r="E7" s="32">
        <v>1700333</v>
      </c>
      <c r="F7" s="32"/>
      <c r="G7" s="32"/>
      <c r="H7" s="32"/>
      <c r="I7" s="32"/>
      <c r="J7" s="32"/>
      <c r="K7" s="32"/>
      <c r="L7" s="32"/>
      <c r="M7" s="32"/>
      <c r="N7" s="195">
        <f t="shared" si="2"/>
        <v>3053333</v>
      </c>
      <c r="P7" s="54" t="str">
        <f t="shared" si="0"/>
        <v>Duck - 23</v>
      </c>
      <c r="Q7" s="167">
        <f t="shared" si="1"/>
        <v>3053333</v>
      </c>
    </row>
    <row r="8" spans="1:17" s="54" customFormat="1" ht="15" customHeight="1">
      <c r="A8" s="54" t="s">
        <v>405</v>
      </c>
      <c r="B8" s="32">
        <v>3225100</v>
      </c>
      <c r="C8" s="32">
        <v>2431220</v>
      </c>
      <c r="D8" s="32">
        <v>653000</v>
      </c>
      <c r="E8" s="32">
        <v>3189711</v>
      </c>
      <c r="F8" s="32"/>
      <c r="G8" s="32"/>
      <c r="H8" s="32"/>
      <c r="I8" s="32"/>
      <c r="J8" s="32"/>
      <c r="K8" s="32"/>
      <c r="L8" s="32"/>
      <c r="M8" s="32"/>
      <c r="N8" s="195">
        <f t="shared" si="2"/>
        <v>9499031</v>
      </c>
      <c r="P8" s="54" t="str">
        <f t="shared" si="0"/>
        <v>Hatteras Island -23</v>
      </c>
      <c r="Q8" s="167">
        <f t="shared" si="1"/>
        <v>9499031</v>
      </c>
    </row>
    <row r="9" spans="1:17" s="54" customFormat="1" ht="15" customHeight="1">
      <c r="A9" s="54" t="s">
        <v>406</v>
      </c>
      <c r="B9" s="32">
        <v>855000</v>
      </c>
      <c r="C9" s="32">
        <v>895000</v>
      </c>
      <c r="D9" s="32">
        <v>758525</v>
      </c>
      <c r="E9" s="32">
        <v>1778286</v>
      </c>
      <c r="F9" s="32"/>
      <c r="G9" s="32"/>
      <c r="H9" s="32"/>
      <c r="I9" s="32"/>
      <c r="J9" s="32"/>
      <c r="K9" s="32"/>
      <c r="L9" s="32"/>
      <c r="M9" s="32"/>
      <c r="N9" s="195">
        <f t="shared" si="2"/>
        <v>4286811</v>
      </c>
      <c r="P9" s="54" t="str">
        <f t="shared" si="0"/>
        <v>Roanoke Island -23</v>
      </c>
      <c r="Q9" s="167">
        <f t="shared" si="1"/>
        <v>4286811</v>
      </c>
    </row>
    <row r="10" spans="1:17" s="54" customFormat="1" ht="15" customHeight="1">
      <c r="A10" s="54" t="s">
        <v>407</v>
      </c>
      <c r="B10" s="32">
        <v>2060000</v>
      </c>
      <c r="C10" s="32">
        <v>2025000</v>
      </c>
      <c r="D10" s="32">
        <v>610400</v>
      </c>
      <c r="E10" s="32">
        <v>135000</v>
      </c>
      <c r="F10" s="32"/>
      <c r="G10" s="32"/>
      <c r="H10" s="32"/>
      <c r="I10" s="32"/>
      <c r="J10" s="32"/>
      <c r="K10" s="32"/>
      <c r="L10" s="32"/>
      <c r="M10" s="32"/>
      <c r="N10" s="195">
        <f t="shared" si="2"/>
        <v>4830400</v>
      </c>
      <c r="P10" s="54" t="str">
        <f t="shared" si="0"/>
        <v>KDH - UnIncorporated - 23</v>
      </c>
      <c r="Q10" s="167">
        <f t="shared" si="1"/>
        <v>4830400</v>
      </c>
    </row>
    <row r="11" spans="1:17" s="54" customFormat="1" ht="15" customHeight="1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7" s="54" customFormat="1" ht="15" customHeight="1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7" ht="15" customHeight="1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7" s="145" customFormat="1" ht="15" customHeight="1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</row>
    <row r="15" spans="1:17" s="145" customFormat="1" ht="15" customHeight="1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</row>
    <row r="16" spans="1:17" s="145" customFormat="1" ht="15" customHeight="1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</row>
    <row r="17" spans="1:17" s="145" customFormat="1" ht="15" customHeight="1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</row>
    <row r="18" spans="1:17" s="145" customFormat="1" ht="15" customHeight="1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</row>
    <row r="19" spans="1:17" s="145" customFormat="1" ht="15" customHeight="1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</row>
    <row r="20" spans="1:17" s="145" customFormat="1" ht="15" customHeight="1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</row>
    <row r="21" spans="1:17" s="145" customFormat="1" ht="15" customHeight="1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</row>
    <row r="22" spans="1:17" s="145" customFormat="1" ht="15" customHeight="1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</row>
    <row r="23" spans="1:17" s="145" customFormat="1" ht="15" customHeight="1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Q23" s="167"/>
    </row>
    <row r="24" spans="1:17" s="145" customFormat="1" ht="15" customHeight="1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6" spans="1:17" ht="15" customHeight="1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7" s="145" customFormat="1" ht="15" customHeight="1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6">A27</f>
        <v>Manteo - 21</v>
      </c>
      <c r="Q27" s="167">
        <f t="shared" ref="Q27:Q35" si="7">N27</f>
        <v>6810000</v>
      </c>
    </row>
    <row r="28" spans="1:17" s="145" customFormat="1" ht="15" customHeight="1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8">SUM(B28:M28)</f>
        <v>19429718</v>
      </c>
      <c r="P28" s="145" t="str">
        <f t="shared" si="6"/>
        <v>Southern Shores-21</v>
      </c>
      <c r="Q28" s="167">
        <f t="shared" si="7"/>
        <v>19429718</v>
      </c>
    </row>
    <row r="29" spans="1:17" s="145" customFormat="1" ht="15" customHeight="1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8"/>
        <v>16068823</v>
      </c>
      <c r="P29" s="145" t="str">
        <f t="shared" si="6"/>
        <v>Nags Head-21</v>
      </c>
      <c r="Q29" s="167">
        <f t="shared" si="7"/>
        <v>16068823</v>
      </c>
    </row>
    <row r="30" spans="1:17" s="145" customFormat="1" ht="15" customHeight="1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8"/>
        <v>31814716</v>
      </c>
      <c r="P30" s="145" t="str">
        <f t="shared" si="6"/>
        <v>Kill Devil Hills -21</v>
      </c>
      <c r="Q30" s="167">
        <f t="shared" si="7"/>
        <v>31814716</v>
      </c>
    </row>
    <row r="31" spans="1:17" s="145" customFormat="1" ht="15" customHeight="1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8"/>
        <v>10153469</v>
      </c>
      <c r="P31" s="145" t="str">
        <f t="shared" si="6"/>
        <v>Kitty Hawk-21</v>
      </c>
      <c r="Q31" s="167">
        <f t="shared" si="7"/>
        <v>10153469</v>
      </c>
    </row>
    <row r="32" spans="1:17" s="145" customFormat="1" ht="15" customHeight="1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8"/>
        <v>9087217</v>
      </c>
      <c r="P32" s="145" t="str">
        <f t="shared" si="6"/>
        <v>Duck - 21</v>
      </c>
      <c r="Q32" s="167">
        <f t="shared" si="7"/>
        <v>9087217</v>
      </c>
    </row>
    <row r="33" spans="1:17" s="145" customFormat="1" ht="15" customHeight="1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8"/>
        <v>26038211</v>
      </c>
      <c r="P33" s="145" t="str">
        <f t="shared" si="6"/>
        <v>Hatteras Island -21</v>
      </c>
      <c r="Q33" s="167">
        <f t="shared" si="7"/>
        <v>26038211</v>
      </c>
    </row>
    <row r="34" spans="1:17" s="145" customFormat="1" ht="15" customHeight="1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8"/>
        <v>15270413</v>
      </c>
      <c r="P34" s="145" t="str">
        <f t="shared" si="6"/>
        <v>Roanoke Island -21</v>
      </c>
      <c r="Q34" s="167">
        <f t="shared" si="7"/>
        <v>15270413</v>
      </c>
    </row>
    <row r="35" spans="1:17" s="145" customFormat="1" ht="15" customHeight="1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8"/>
        <v>10752800</v>
      </c>
      <c r="P35" s="145" t="str">
        <f t="shared" si="6"/>
        <v>KDH - UnIncorporated - 21</v>
      </c>
      <c r="Q35" s="167">
        <f t="shared" si="7"/>
        <v>10752800</v>
      </c>
    </row>
    <row r="36" spans="1:17" ht="15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8" spans="1:17" ht="14.25" customHeight="1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customHeight="1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9">SUM(B39:M39)</f>
        <v>3499289</v>
      </c>
      <c r="P39" s="2" t="str">
        <f t="shared" ref="P39:P47" si="10">A39</f>
        <v>Manteo - 20</v>
      </c>
      <c r="Q39" s="32">
        <f t="shared" ref="Q39:Q47" si="11">N39</f>
        <v>3499289</v>
      </c>
    </row>
    <row r="40" spans="1:17" ht="14.25" customHeight="1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9"/>
        <v>14577427</v>
      </c>
      <c r="P40" s="2" t="str">
        <f t="shared" si="10"/>
        <v>Southern Shores-20</v>
      </c>
      <c r="Q40" s="32">
        <f t="shared" si="11"/>
        <v>14577427</v>
      </c>
    </row>
    <row r="41" spans="1:17" ht="14.25" customHeight="1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9"/>
        <v>8112133</v>
      </c>
      <c r="P41" s="2" t="str">
        <f t="shared" si="10"/>
        <v>Nags Head-20</v>
      </c>
      <c r="Q41" s="32">
        <f t="shared" si="11"/>
        <v>8112133</v>
      </c>
    </row>
    <row r="42" spans="1:17" ht="14.25" customHeight="1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9"/>
        <v>16174465</v>
      </c>
      <c r="P42" s="2" t="str">
        <f t="shared" si="10"/>
        <v>Kill Devil Hills -20</v>
      </c>
      <c r="Q42" s="32">
        <f t="shared" si="11"/>
        <v>16174465</v>
      </c>
    </row>
    <row r="43" spans="1:17" ht="14.25" customHeight="1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9"/>
        <v>7808517</v>
      </c>
      <c r="P43" s="2" t="str">
        <f t="shared" si="10"/>
        <v>Kitty Hawk-20</v>
      </c>
      <c r="Q43" s="32">
        <f t="shared" si="11"/>
        <v>7808517</v>
      </c>
    </row>
    <row r="44" spans="1:17" ht="14.25" customHeight="1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9"/>
        <v>11087116</v>
      </c>
      <c r="P44" s="2" t="str">
        <f t="shared" si="10"/>
        <v>Duck - 20</v>
      </c>
      <c r="Q44" s="32">
        <f t="shared" si="11"/>
        <v>11087116</v>
      </c>
    </row>
    <row r="45" spans="1:17" ht="14.25" customHeight="1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9"/>
        <v>15397020</v>
      </c>
      <c r="P45" s="2" t="str">
        <f t="shared" si="10"/>
        <v>Hatteras Island -20</v>
      </c>
      <c r="Q45" s="32">
        <f t="shared" si="11"/>
        <v>15397020</v>
      </c>
    </row>
    <row r="46" spans="1:17" ht="14.25" customHeight="1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9"/>
        <v>11361923</v>
      </c>
      <c r="P46" s="2" t="str">
        <f t="shared" si="10"/>
        <v>Roanoke Island -20</v>
      </c>
      <c r="Q46" s="32">
        <f t="shared" si="11"/>
        <v>11361923</v>
      </c>
    </row>
    <row r="47" spans="1:17" ht="14.25" customHeight="1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9"/>
        <v>13842899</v>
      </c>
      <c r="P47" s="2" t="str">
        <f t="shared" si="10"/>
        <v>KDH - UnIncorporated - 20</v>
      </c>
      <c r="Q47" s="32">
        <f t="shared" si="11"/>
        <v>13842899</v>
      </c>
    </row>
    <row r="48" spans="1:17" ht="14.25" customHeight="1">
      <c r="A48" s="54"/>
      <c r="B48" s="31">
        <f t="shared" ref="B48:N48" si="12">SUM(B39:B47)</f>
        <v>4645562</v>
      </c>
      <c r="C48" s="31">
        <f t="shared" si="12"/>
        <v>7710745</v>
      </c>
      <c r="D48" s="31">
        <f t="shared" si="12"/>
        <v>9255880</v>
      </c>
      <c r="E48" s="31">
        <f t="shared" si="12"/>
        <v>4677500</v>
      </c>
      <c r="F48" s="31">
        <f t="shared" si="12"/>
        <v>4624523</v>
      </c>
      <c r="G48" s="31">
        <f t="shared" si="12"/>
        <v>6026672</v>
      </c>
      <c r="H48" s="31">
        <f t="shared" si="12"/>
        <v>8191246</v>
      </c>
      <c r="I48" s="31">
        <f t="shared" si="12"/>
        <v>6298677</v>
      </c>
      <c r="J48" s="31">
        <f t="shared" si="12"/>
        <v>10717579</v>
      </c>
      <c r="K48" s="31">
        <f t="shared" si="12"/>
        <v>14386831</v>
      </c>
      <c r="L48" s="31">
        <f t="shared" si="12"/>
        <v>11024457</v>
      </c>
      <c r="M48" s="31">
        <f>SUM(M39:M47)</f>
        <v>14301117</v>
      </c>
      <c r="N48" s="31">
        <f t="shared" si="12"/>
        <v>101860789</v>
      </c>
    </row>
    <row r="49" spans="1:17" ht="14.25" customHeight="1">
      <c r="A49" s="54"/>
    </row>
    <row r="50" spans="1:17" ht="14.25" customHeight="1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customHeight="1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3">SUM(B51:M51)</f>
        <v>1935261</v>
      </c>
      <c r="P51" s="2" t="str">
        <f t="shared" ref="P51:P59" si="14">A51</f>
        <v>Manteo - 19</v>
      </c>
      <c r="Q51" s="32">
        <f t="shared" ref="Q51:Q59" si="15">N51</f>
        <v>1935261</v>
      </c>
    </row>
    <row r="52" spans="1:17" ht="14.25" customHeight="1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3"/>
        <v>11138955</v>
      </c>
      <c r="P52" s="2" t="str">
        <f t="shared" si="14"/>
        <v>Southern Shores-19</v>
      </c>
      <c r="Q52" s="32">
        <f t="shared" si="15"/>
        <v>11138955</v>
      </c>
    </row>
    <row r="53" spans="1:17" ht="14.25" customHeight="1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3"/>
        <v>5990561</v>
      </c>
      <c r="P53" s="2" t="str">
        <f t="shared" si="14"/>
        <v>Nags Head-19</v>
      </c>
      <c r="Q53" s="32">
        <f t="shared" si="15"/>
        <v>5990561</v>
      </c>
    </row>
    <row r="54" spans="1:17" ht="14.25" customHeight="1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3"/>
        <v>23670719</v>
      </c>
      <c r="P54" s="2" t="str">
        <f t="shared" si="14"/>
        <v>Kill Devil Hills -19</v>
      </c>
      <c r="Q54" s="32">
        <f t="shared" si="15"/>
        <v>23670719</v>
      </c>
    </row>
    <row r="55" spans="1:17" ht="14.25" customHeight="1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3"/>
        <v>5670813</v>
      </c>
      <c r="P55" s="2" t="str">
        <f t="shared" si="14"/>
        <v>Kitty Hawk-19</v>
      </c>
      <c r="Q55" s="32">
        <f t="shared" si="15"/>
        <v>5670813</v>
      </c>
    </row>
    <row r="56" spans="1:17" ht="14.25" customHeight="1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3"/>
        <v>7002764</v>
      </c>
      <c r="P56" s="2" t="str">
        <f t="shared" si="14"/>
        <v>Duck - 19</v>
      </c>
      <c r="Q56" s="32">
        <f t="shared" si="15"/>
        <v>7002764</v>
      </c>
    </row>
    <row r="57" spans="1:17" ht="14.25" customHeight="1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3"/>
        <v>19220297</v>
      </c>
      <c r="P57" s="2" t="str">
        <f t="shared" si="14"/>
        <v>Hatteras Island -19</v>
      </c>
      <c r="Q57" s="32">
        <f t="shared" si="15"/>
        <v>19220297</v>
      </c>
    </row>
    <row r="58" spans="1:17" ht="14.25" customHeight="1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3"/>
        <v>7050015</v>
      </c>
      <c r="P58" s="2" t="str">
        <f t="shared" si="14"/>
        <v>Roanoke Island -19</v>
      </c>
      <c r="Q58" s="32">
        <f t="shared" si="15"/>
        <v>7050015</v>
      </c>
    </row>
    <row r="59" spans="1:17" ht="14.25" customHeight="1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3"/>
        <v>7928000</v>
      </c>
      <c r="P59" s="2" t="str">
        <f t="shared" si="14"/>
        <v>KDH - UnIncorporated - 19</v>
      </c>
      <c r="Q59" s="32">
        <f t="shared" si="15"/>
        <v>7928000</v>
      </c>
    </row>
    <row r="60" spans="1:17" ht="14.25" customHeight="1">
      <c r="A60" s="54"/>
      <c r="B60" s="31">
        <f t="shared" ref="B60:N60" si="16">SUM(B51:B59)</f>
        <v>7076913</v>
      </c>
      <c r="C60" s="31">
        <f t="shared" si="16"/>
        <v>4674943</v>
      </c>
      <c r="D60" s="31">
        <f t="shared" si="16"/>
        <v>3786750</v>
      </c>
      <c r="E60" s="31">
        <f t="shared" si="16"/>
        <v>5743655</v>
      </c>
      <c r="F60" s="31">
        <f t="shared" si="16"/>
        <v>4915412</v>
      </c>
      <c r="G60" s="31">
        <f t="shared" si="16"/>
        <v>14532641</v>
      </c>
      <c r="H60" s="31">
        <f t="shared" si="16"/>
        <v>4221364</v>
      </c>
      <c r="I60" s="31">
        <f t="shared" si="16"/>
        <v>11061919</v>
      </c>
      <c r="J60" s="31">
        <f t="shared" si="16"/>
        <v>4491000</v>
      </c>
      <c r="K60" s="31">
        <f t="shared" si="16"/>
        <v>11819742</v>
      </c>
      <c r="L60" s="31">
        <f t="shared" si="16"/>
        <v>11191638</v>
      </c>
      <c r="M60" s="31">
        <f t="shared" si="16"/>
        <v>6091408</v>
      </c>
      <c r="N60" s="31">
        <f t="shared" si="16"/>
        <v>89607385</v>
      </c>
    </row>
    <row r="61" spans="1:17" ht="14.25" customHeight="1">
      <c r="A61" s="54"/>
    </row>
    <row r="62" spans="1:17" ht="14.25" customHeight="1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customHeight="1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7">SUM(B63:M63)</f>
        <v>2342000</v>
      </c>
      <c r="P63" s="2" t="str">
        <f t="shared" ref="P63:P71" si="18">A63</f>
        <v>Manteo - 18</v>
      </c>
      <c r="Q63" s="32">
        <f t="shared" ref="Q63:Q71" si="19">N63</f>
        <v>2342000</v>
      </c>
    </row>
    <row r="64" spans="1:17" ht="14.25" customHeight="1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7"/>
        <v>11327822</v>
      </c>
      <c r="P64" s="2" t="str">
        <f t="shared" si="18"/>
        <v>Southern Shores-18</v>
      </c>
      <c r="Q64" s="32">
        <f t="shared" si="19"/>
        <v>11327822</v>
      </c>
    </row>
    <row r="65" spans="1:17" ht="14.25" customHeight="1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7"/>
        <v>15274095</v>
      </c>
      <c r="P65" s="2" t="str">
        <f t="shared" si="18"/>
        <v>Nags Head-18</v>
      </c>
      <c r="Q65" s="32">
        <f t="shared" si="19"/>
        <v>15274095</v>
      </c>
    </row>
    <row r="66" spans="1:17" ht="14.25" customHeight="1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7"/>
        <v>21000314</v>
      </c>
      <c r="P66" s="2" t="str">
        <f t="shared" si="18"/>
        <v>Kill Devil Hills -18</v>
      </c>
      <c r="Q66" s="32">
        <f t="shared" si="19"/>
        <v>21000314</v>
      </c>
    </row>
    <row r="67" spans="1:17" ht="14.25" customHeight="1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7"/>
        <v>13390446</v>
      </c>
      <c r="P67" s="2" t="str">
        <f t="shared" si="18"/>
        <v>Kitty Hawk-18</v>
      </c>
      <c r="Q67" s="32">
        <f t="shared" si="19"/>
        <v>13390446</v>
      </c>
    </row>
    <row r="68" spans="1:17" ht="14.25" customHeight="1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7"/>
        <v>7085632</v>
      </c>
      <c r="P68" s="2" t="str">
        <f t="shared" si="18"/>
        <v>Duck - 18</v>
      </c>
      <c r="Q68" s="32">
        <f t="shared" si="19"/>
        <v>7085632</v>
      </c>
    </row>
    <row r="69" spans="1:17" ht="14.25" customHeight="1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7"/>
        <v>10544043</v>
      </c>
      <c r="P69" s="2" t="str">
        <f t="shared" si="18"/>
        <v>Hatteras Island -18</v>
      </c>
      <c r="Q69" s="32">
        <f t="shared" si="19"/>
        <v>10544043</v>
      </c>
    </row>
    <row r="70" spans="1:17" ht="14.25" customHeight="1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7"/>
        <v>7956456</v>
      </c>
      <c r="P70" s="2" t="str">
        <f t="shared" si="18"/>
        <v>Roanoke Island -18</v>
      </c>
      <c r="Q70" s="32">
        <f t="shared" si="19"/>
        <v>7956456</v>
      </c>
    </row>
    <row r="71" spans="1:17" ht="14.25" customHeight="1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7"/>
        <v>11260460</v>
      </c>
      <c r="P71" s="2" t="str">
        <f t="shared" si="18"/>
        <v>KDH - UnIncorporated - 18</v>
      </c>
      <c r="Q71" s="32">
        <f t="shared" si="19"/>
        <v>11260460</v>
      </c>
    </row>
    <row r="72" spans="1:17" ht="14.25" customHeight="1">
      <c r="A72" s="54"/>
      <c r="B72" s="31">
        <f t="shared" ref="B72:N72" si="20">SUM(B63:B71)</f>
        <v>6421360</v>
      </c>
      <c r="C72" s="31">
        <f t="shared" si="20"/>
        <v>9127677</v>
      </c>
      <c r="D72" s="31">
        <f t="shared" si="20"/>
        <v>7877113</v>
      </c>
      <c r="E72" s="31">
        <f t="shared" si="20"/>
        <v>6123220</v>
      </c>
      <c r="F72" s="31">
        <f t="shared" si="20"/>
        <v>9149807</v>
      </c>
      <c r="G72" s="31">
        <f t="shared" si="20"/>
        <v>4995000</v>
      </c>
      <c r="H72" s="31">
        <f t="shared" si="20"/>
        <v>7673472</v>
      </c>
      <c r="I72" s="31">
        <f t="shared" si="20"/>
        <v>10752937</v>
      </c>
      <c r="J72" s="31">
        <f t="shared" si="20"/>
        <v>8625502</v>
      </c>
      <c r="K72" s="31">
        <f t="shared" si="20"/>
        <v>10492950</v>
      </c>
      <c r="L72" s="31">
        <f t="shared" si="20"/>
        <v>6392472</v>
      </c>
      <c r="M72" s="31">
        <f t="shared" si="20"/>
        <v>12549758</v>
      </c>
      <c r="N72" s="31">
        <f t="shared" si="20"/>
        <v>100181268</v>
      </c>
    </row>
    <row r="73" spans="1:17" ht="14.25" customHeight="1">
      <c r="A73" s="54"/>
    </row>
    <row r="74" spans="1:17" ht="14.25" customHeight="1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customHeight="1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1">SUM(B75:M75)</f>
        <v>2965260</v>
      </c>
      <c r="P75" s="2" t="str">
        <f t="shared" ref="P75:P83" si="22">A75</f>
        <v xml:space="preserve">Manteo - 17 </v>
      </c>
      <c r="Q75" s="32">
        <f t="shared" ref="Q75:Q83" si="23">SUM(B75:M75)</f>
        <v>2965260</v>
      </c>
    </row>
    <row r="76" spans="1:17" ht="14.25" customHeight="1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1"/>
        <v>16719006</v>
      </c>
      <c r="P76" s="2" t="str">
        <f t="shared" si="22"/>
        <v>Southern Shores - 17</v>
      </c>
      <c r="Q76" s="32">
        <f t="shared" si="23"/>
        <v>16719006</v>
      </c>
    </row>
    <row r="77" spans="1:17" ht="14.25" customHeight="1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1"/>
        <v>15341152</v>
      </c>
      <c r="P77" s="2" t="str">
        <f t="shared" si="22"/>
        <v>Nags Head - 17</v>
      </c>
      <c r="Q77" s="32">
        <f t="shared" si="23"/>
        <v>15341152</v>
      </c>
    </row>
    <row r="78" spans="1:17" ht="14.25" customHeight="1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1"/>
        <v>18516408</v>
      </c>
      <c r="P78" s="2" t="str">
        <f t="shared" si="22"/>
        <v>Kill Devil Hills - 17</v>
      </c>
      <c r="Q78" s="32">
        <f t="shared" si="23"/>
        <v>18516408</v>
      </c>
    </row>
    <row r="79" spans="1:17" ht="14.25" customHeight="1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1"/>
        <v>6827907</v>
      </c>
      <c r="P79" s="2" t="str">
        <f t="shared" si="22"/>
        <v>Kitty Hawk - 17</v>
      </c>
      <c r="Q79" s="32">
        <f t="shared" si="23"/>
        <v>6827907</v>
      </c>
    </row>
    <row r="80" spans="1:17" ht="14.25" customHeight="1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1"/>
        <v>7155336</v>
      </c>
      <c r="P80" s="2" t="str">
        <f t="shared" si="22"/>
        <v>Duck - 17</v>
      </c>
      <c r="Q80" s="32">
        <f t="shared" si="23"/>
        <v>7155336</v>
      </c>
    </row>
    <row r="81" spans="1:17" ht="14.25" customHeight="1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1"/>
        <v>10272337</v>
      </c>
      <c r="P81" s="2" t="str">
        <f t="shared" si="22"/>
        <v>Hatteras Island - 17</v>
      </c>
      <c r="Q81" s="32">
        <f t="shared" si="23"/>
        <v>10272337</v>
      </c>
    </row>
    <row r="82" spans="1:17" ht="14.25" customHeight="1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1"/>
        <v>7768187</v>
      </c>
      <c r="P82" s="2" t="str">
        <f t="shared" si="22"/>
        <v>Roanoke Island - 17</v>
      </c>
      <c r="Q82" s="32">
        <f t="shared" si="23"/>
        <v>7768187</v>
      </c>
    </row>
    <row r="83" spans="1:17" ht="14.25" customHeight="1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1"/>
        <v>9184859</v>
      </c>
      <c r="P83" s="2" t="str">
        <f t="shared" si="22"/>
        <v>KDH - UnIncorporated - 17</v>
      </c>
      <c r="Q83" s="32">
        <f t="shared" si="23"/>
        <v>9184859</v>
      </c>
    </row>
    <row r="84" spans="1:17" ht="14.25" customHeight="1">
      <c r="A84" s="54"/>
      <c r="B84" s="31">
        <f t="shared" ref="B84:N84" si="24">SUM(B75:B83)</f>
        <v>6184172</v>
      </c>
      <c r="C84" s="31">
        <f t="shared" si="24"/>
        <v>7207942</v>
      </c>
      <c r="D84" s="31">
        <f t="shared" si="24"/>
        <v>7022382</v>
      </c>
      <c r="E84" s="31">
        <f t="shared" si="24"/>
        <v>4507000</v>
      </c>
      <c r="F84" s="31">
        <f t="shared" si="24"/>
        <v>8534373</v>
      </c>
      <c r="G84" s="31">
        <f t="shared" si="24"/>
        <v>6429089</v>
      </c>
      <c r="H84" s="31">
        <f t="shared" si="24"/>
        <v>9494546</v>
      </c>
      <c r="I84" s="31">
        <f t="shared" si="24"/>
        <v>4120259</v>
      </c>
      <c r="J84" s="31">
        <f t="shared" si="24"/>
        <v>12835500</v>
      </c>
      <c r="K84" s="31">
        <f t="shared" si="24"/>
        <v>11230758</v>
      </c>
      <c r="L84" s="31">
        <f t="shared" si="24"/>
        <v>9541712</v>
      </c>
      <c r="M84" s="31">
        <f t="shared" si="24"/>
        <v>7642719</v>
      </c>
      <c r="N84" s="31">
        <f t="shared" si="24"/>
        <v>94750452</v>
      </c>
      <c r="Q84" s="32"/>
    </row>
    <row r="85" spans="1:17" ht="14.25" customHeight="1">
      <c r="A85" s="54"/>
      <c r="P85" s="32"/>
    </row>
    <row r="86" spans="1:17" ht="14.25" customHeight="1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customHeight="1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5">SUM(B87:M87)</f>
        <v>7052027</v>
      </c>
    </row>
    <row r="88" spans="1:17" ht="14.25" customHeight="1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5"/>
        <v>11155089</v>
      </c>
      <c r="P88" s="32"/>
    </row>
    <row r="89" spans="1:17" ht="14.25" customHeight="1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5"/>
        <v>17829678</v>
      </c>
      <c r="P89" s="32"/>
    </row>
    <row r="90" spans="1:17" ht="14.25" customHeight="1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5"/>
        <v>20149366</v>
      </c>
      <c r="P90" s="32"/>
    </row>
    <row r="91" spans="1:17" ht="14.25" customHeight="1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5"/>
        <v>6612961</v>
      </c>
      <c r="P91" s="32"/>
    </row>
    <row r="92" spans="1:17" ht="14.25" customHeight="1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5"/>
        <v>4468775</v>
      </c>
      <c r="P92" s="32"/>
    </row>
    <row r="93" spans="1:17" ht="14.25" customHeight="1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5"/>
        <v>17590700</v>
      </c>
      <c r="P93" s="32"/>
    </row>
    <row r="94" spans="1:17" ht="14.25" customHeight="1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5"/>
        <v>6104366</v>
      </c>
      <c r="P94" s="32"/>
    </row>
    <row r="95" spans="1:17" ht="14.25" customHeight="1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5"/>
        <v>8165125</v>
      </c>
      <c r="P95" s="32"/>
    </row>
    <row r="96" spans="1:17" ht="14.25" customHeight="1">
      <c r="A96" s="54"/>
      <c r="B96" s="32">
        <f t="shared" ref="B96:M96" si="26">SUM(B87:B95)</f>
        <v>7110116</v>
      </c>
      <c r="C96" s="32">
        <f t="shared" si="26"/>
        <v>6139197</v>
      </c>
      <c r="D96" s="32">
        <f t="shared" si="26"/>
        <v>3809500</v>
      </c>
      <c r="E96" s="32">
        <f t="shared" si="26"/>
        <v>8555153</v>
      </c>
      <c r="F96" s="32">
        <f t="shared" si="26"/>
        <v>8782449</v>
      </c>
      <c r="G96" s="32">
        <f t="shared" si="26"/>
        <v>12479639</v>
      </c>
      <c r="H96" s="32">
        <f t="shared" si="26"/>
        <v>10529648</v>
      </c>
      <c r="I96" s="32">
        <f t="shared" si="26"/>
        <v>9930370</v>
      </c>
      <c r="J96" s="32">
        <f t="shared" si="26"/>
        <v>8475151</v>
      </c>
      <c r="K96" s="32">
        <f t="shared" si="26"/>
        <v>6165719</v>
      </c>
      <c r="L96" s="32">
        <f t="shared" si="26"/>
        <v>6647073</v>
      </c>
      <c r="M96" s="32">
        <f t="shared" si="26"/>
        <v>10504072</v>
      </c>
      <c r="N96" s="32">
        <f t="shared" si="25"/>
        <v>99128087</v>
      </c>
      <c r="O96" s="32"/>
      <c r="P96" s="32"/>
    </row>
    <row r="97" spans="1:16" ht="14.25" customHeight="1">
      <c r="A97" s="54"/>
      <c r="N97" s="32"/>
      <c r="P97" s="32"/>
    </row>
    <row r="98" spans="1:16" ht="14.25" customHeight="1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customHeight="1">
      <c r="A99" s="54" t="s">
        <v>175</v>
      </c>
      <c r="B99" s="32">
        <f t="shared" ref="B99:M99" si="27">B96</f>
        <v>7110116</v>
      </c>
      <c r="C99" s="32">
        <f t="shared" si="27"/>
        <v>6139197</v>
      </c>
      <c r="D99" s="32">
        <f t="shared" si="27"/>
        <v>3809500</v>
      </c>
      <c r="E99" s="32">
        <f t="shared" si="27"/>
        <v>8555153</v>
      </c>
      <c r="F99" s="32">
        <f t="shared" si="27"/>
        <v>8782449</v>
      </c>
      <c r="G99" s="32">
        <f t="shared" si="27"/>
        <v>12479639</v>
      </c>
      <c r="H99" s="32">
        <f t="shared" si="27"/>
        <v>10529648</v>
      </c>
      <c r="I99" s="32">
        <f t="shared" si="27"/>
        <v>9930370</v>
      </c>
      <c r="J99" s="31">
        <f t="shared" si="27"/>
        <v>8475151</v>
      </c>
      <c r="K99" s="32">
        <f t="shared" si="27"/>
        <v>6165719</v>
      </c>
      <c r="L99" s="32">
        <f t="shared" si="27"/>
        <v>6647073</v>
      </c>
      <c r="M99" s="32">
        <f t="shared" si="27"/>
        <v>10504072</v>
      </c>
      <c r="N99" s="32">
        <f>SUM(B99:M99)</f>
        <v>99128087</v>
      </c>
    </row>
    <row r="100" spans="1:16" ht="14.25" customHeight="1">
      <c r="A100" s="54" t="s">
        <v>161</v>
      </c>
      <c r="B100" s="32">
        <f t="shared" ref="B100:M100" si="28">B84</f>
        <v>6184172</v>
      </c>
      <c r="C100" s="32">
        <f t="shared" si="28"/>
        <v>7207942</v>
      </c>
      <c r="D100" s="32">
        <f t="shared" si="28"/>
        <v>7022382</v>
      </c>
      <c r="E100" s="32">
        <f t="shared" si="28"/>
        <v>4507000</v>
      </c>
      <c r="F100" s="32">
        <f t="shared" si="28"/>
        <v>8534373</v>
      </c>
      <c r="G100" s="32">
        <f t="shared" si="28"/>
        <v>6429089</v>
      </c>
      <c r="H100" s="32">
        <f t="shared" si="28"/>
        <v>9494546</v>
      </c>
      <c r="I100" s="32">
        <f t="shared" si="28"/>
        <v>4120259</v>
      </c>
      <c r="J100" s="32">
        <f t="shared" si="28"/>
        <v>12835500</v>
      </c>
      <c r="K100" s="32">
        <f t="shared" si="28"/>
        <v>11230758</v>
      </c>
      <c r="L100" s="32">
        <f t="shared" si="28"/>
        <v>9541712</v>
      </c>
      <c r="M100" s="32">
        <f t="shared" si="28"/>
        <v>7642719</v>
      </c>
      <c r="N100" s="32">
        <f>SUM(B100:M100)</f>
        <v>94750452</v>
      </c>
    </row>
    <row r="101" spans="1:16" ht="14.25" customHeight="1">
      <c r="A101" s="54"/>
    </row>
    <row r="102" spans="1:16" ht="14.25" customHeight="1">
      <c r="A102" s="54"/>
    </row>
    <row r="103" spans="1:16" ht="14.25" customHeight="1">
      <c r="A103" s="54"/>
    </row>
    <row r="104" spans="1:16" ht="14.25" customHeight="1">
      <c r="A104" s="54"/>
    </row>
    <row r="105" spans="1:16" ht="14.25" customHeight="1">
      <c r="A105" s="54"/>
    </row>
    <row r="106" spans="1:16" ht="14.25" customHeight="1">
      <c r="A106" s="54"/>
    </row>
    <row r="107" spans="1:16" ht="14.25" customHeight="1">
      <c r="A107" s="54"/>
    </row>
    <row r="108" spans="1:16" ht="14.25" customHeight="1">
      <c r="A108" s="54"/>
    </row>
    <row r="109" spans="1:16" ht="14.25" customHeight="1">
      <c r="A109" s="54"/>
    </row>
    <row r="110" spans="1:16" ht="14.25" customHeight="1">
      <c r="A110" s="54"/>
    </row>
    <row r="111" spans="1:16" ht="14.25" customHeight="1">
      <c r="A111" s="54"/>
    </row>
    <row r="112" spans="1:16" ht="14.25" customHeight="1">
      <c r="A112" s="54"/>
    </row>
    <row r="113" spans="1:1" ht="14.25" customHeight="1">
      <c r="A113" s="54"/>
    </row>
    <row r="114" spans="1:1" ht="14.25" customHeight="1">
      <c r="A114" s="54"/>
    </row>
    <row r="115" spans="1:1" ht="14.25" customHeight="1">
      <c r="A115" s="54"/>
    </row>
    <row r="116" spans="1:1" ht="14.25" customHeight="1">
      <c r="A116" s="54"/>
    </row>
    <row r="117" spans="1:1" ht="14.25" customHeight="1">
      <c r="A117" s="54"/>
    </row>
    <row r="118" spans="1:1" ht="14.25" customHeight="1">
      <c r="A118" s="54"/>
    </row>
    <row r="119" spans="1:1" ht="14.25" customHeight="1">
      <c r="A119" s="54"/>
    </row>
    <row r="120" spans="1:1" ht="14.25" customHeight="1">
      <c r="A120" s="54"/>
    </row>
    <row r="121" spans="1:1" ht="14.25" customHeight="1">
      <c r="A121" s="54"/>
    </row>
    <row r="122" spans="1:1" ht="14.25" customHeight="1">
      <c r="A122" s="54"/>
    </row>
    <row r="123" spans="1:1" ht="14.25" customHeight="1">
      <c r="A123" s="54"/>
    </row>
    <row r="124" spans="1:1" ht="14.25" customHeight="1">
      <c r="A124" s="54"/>
    </row>
    <row r="125" spans="1:1" ht="14.25" customHeight="1">
      <c r="A125" s="54"/>
    </row>
    <row r="126" spans="1:1" ht="14.25" customHeight="1">
      <c r="A126" s="54"/>
    </row>
    <row r="127" spans="1:1" ht="14.25" customHeight="1">
      <c r="A127" s="54"/>
    </row>
    <row r="128" spans="1:1" ht="14.25" customHeight="1">
      <c r="A128" s="54"/>
    </row>
    <row r="129" spans="1:1" ht="14.25" customHeight="1">
      <c r="A129" s="54"/>
    </row>
    <row r="130" spans="1:1" ht="14.25" customHeight="1">
      <c r="A130" s="54"/>
    </row>
    <row r="131" spans="1:1" ht="14.25" customHeight="1">
      <c r="A131" s="54"/>
    </row>
    <row r="132" spans="1:1" ht="14.25" customHeight="1">
      <c r="A132" s="54"/>
    </row>
    <row r="133" spans="1:1" ht="14.25" customHeight="1">
      <c r="A133" s="54"/>
    </row>
    <row r="134" spans="1:1" ht="14.25" customHeight="1">
      <c r="A134" s="54"/>
    </row>
    <row r="135" spans="1:1" ht="14.25" customHeight="1">
      <c r="A135" s="54"/>
    </row>
    <row r="136" spans="1:1" ht="14.25" customHeight="1">
      <c r="A136" s="54"/>
    </row>
    <row r="137" spans="1:1" ht="14.25" customHeight="1">
      <c r="A137" s="54"/>
    </row>
    <row r="138" spans="1:1" ht="14.25" customHeight="1">
      <c r="A138" s="54"/>
    </row>
    <row r="139" spans="1:1" ht="14.25" customHeight="1">
      <c r="A139" s="54"/>
    </row>
    <row r="140" spans="1:1" ht="14.25" customHeight="1">
      <c r="A140" s="54"/>
    </row>
    <row r="141" spans="1:1" ht="14.25" customHeight="1">
      <c r="A141" s="54"/>
    </row>
    <row r="142" spans="1:1" ht="14.25" customHeight="1">
      <c r="A142" s="54"/>
    </row>
    <row r="143" spans="1:1" ht="14.25" customHeight="1">
      <c r="A143" s="54"/>
    </row>
    <row r="144" spans="1:1" ht="14.25" customHeight="1">
      <c r="A144" s="54"/>
    </row>
    <row r="145" spans="1:1" ht="14.25" customHeight="1">
      <c r="A145" s="54"/>
    </row>
    <row r="146" spans="1:1" ht="14.25" customHeight="1">
      <c r="A146" s="54"/>
    </row>
    <row r="147" spans="1:1" ht="14.25" customHeight="1">
      <c r="A147" s="54"/>
    </row>
    <row r="148" spans="1:1" ht="14.25" customHeight="1">
      <c r="A148" s="54"/>
    </row>
    <row r="149" spans="1:1" ht="14.25" customHeight="1">
      <c r="A149" s="54"/>
    </row>
    <row r="150" spans="1:1" ht="14.25" customHeight="1">
      <c r="A150" s="54"/>
    </row>
    <row r="151" spans="1:1" ht="14.25" customHeight="1">
      <c r="A151" s="54"/>
    </row>
    <row r="152" spans="1:1" ht="14.25" customHeight="1">
      <c r="A152" s="54"/>
    </row>
    <row r="153" spans="1:1" ht="14.25" customHeight="1">
      <c r="A153" s="54"/>
    </row>
    <row r="154" spans="1:1" ht="14.25" customHeight="1">
      <c r="A154" s="54"/>
    </row>
    <row r="155" spans="1:1" ht="14.25" customHeight="1">
      <c r="A155" s="54"/>
    </row>
    <row r="156" spans="1:1" ht="14.25" customHeight="1">
      <c r="A156" s="54"/>
    </row>
    <row r="157" spans="1:1" ht="14.25" customHeight="1">
      <c r="A157" s="54"/>
    </row>
    <row r="158" spans="1:1" ht="14.25" customHeight="1">
      <c r="A158" s="54"/>
    </row>
    <row r="159" spans="1:1" ht="14.25" customHeight="1">
      <c r="A159" s="54"/>
    </row>
    <row r="160" spans="1:1" ht="14.25" customHeight="1">
      <c r="A160" s="54"/>
    </row>
    <row r="161" spans="1:1" ht="14.25" customHeight="1">
      <c r="A161" s="54"/>
    </row>
    <row r="162" spans="1:1" ht="14.25" customHeight="1">
      <c r="A162" s="54"/>
    </row>
    <row r="163" spans="1:1" ht="14.25" customHeight="1">
      <c r="A163" s="54"/>
    </row>
    <row r="164" spans="1:1" ht="14.25" customHeight="1">
      <c r="A164" s="54"/>
    </row>
    <row r="165" spans="1:1" ht="14.25" customHeight="1">
      <c r="A165" s="54"/>
    </row>
    <row r="166" spans="1:1" ht="14.25" customHeight="1">
      <c r="A166" s="54"/>
    </row>
    <row r="167" spans="1:1" ht="14.25" customHeight="1">
      <c r="A167" s="54"/>
    </row>
    <row r="168" spans="1:1" ht="14.25" customHeight="1">
      <c r="A168" s="54"/>
    </row>
    <row r="169" spans="1:1" ht="14.25" customHeight="1">
      <c r="A169" s="54"/>
    </row>
    <row r="170" spans="1:1" ht="14.25" customHeight="1">
      <c r="A170" s="54"/>
    </row>
    <row r="171" spans="1:1" ht="14.25" customHeight="1">
      <c r="A171" s="54"/>
    </row>
    <row r="172" spans="1:1" ht="14.25" customHeight="1">
      <c r="A172" s="54"/>
    </row>
    <row r="173" spans="1:1" ht="14.25" customHeight="1">
      <c r="A173" s="54"/>
    </row>
    <row r="174" spans="1:1" ht="14.25" customHeight="1">
      <c r="A174" s="54"/>
    </row>
    <row r="175" spans="1:1" ht="14.25" customHeight="1">
      <c r="A175" s="54"/>
    </row>
    <row r="176" spans="1:1" ht="14.25" customHeight="1">
      <c r="A176" s="54"/>
    </row>
    <row r="177" spans="1:1" ht="14.25" customHeight="1">
      <c r="A177" s="54"/>
    </row>
    <row r="178" spans="1:1" ht="14.25" customHeight="1">
      <c r="A178" s="54"/>
    </row>
    <row r="179" spans="1:1" ht="14.25" customHeight="1">
      <c r="A179" s="54"/>
    </row>
    <row r="180" spans="1:1" ht="14.25" customHeight="1">
      <c r="A180" s="54"/>
    </row>
    <row r="181" spans="1:1" ht="14.25" customHeight="1">
      <c r="A181" s="54"/>
    </row>
    <row r="182" spans="1:1" ht="14.25" customHeight="1">
      <c r="A182" s="54"/>
    </row>
    <row r="183" spans="1:1" ht="14.25" customHeight="1">
      <c r="A183" s="54"/>
    </row>
    <row r="184" spans="1:1" ht="14.25" customHeight="1">
      <c r="A184" s="54"/>
    </row>
    <row r="185" spans="1:1" ht="14.25" customHeight="1">
      <c r="A185" s="54"/>
    </row>
    <row r="186" spans="1:1" ht="14.25" customHeight="1">
      <c r="A186" s="54"/>
    </row>
    <row r="187" spans="1:1" ht="14.25" customHeight="1">
      <c r="A187" s="54"/>
    </row>
    <row r="188" spans="1:1" ht="14.25" customHeight="1">
      <c r="A188" s="54"/>
    </row>
    <row r="189" spans="1:1" ht="14.25" customHeight="1">
      <c r="A189" s="54"/>
    </row>
    <row r="190" spans="1:1" ht="14.25" customHeight="1">
      <c r="A190" s="54"/>
    </row>
    <row r="191" spans="1:1" ht="14.25" customHeight="1">
      <c r="A191" s="54"/>
    </row>
    <row r="192" spans="1:1" ht="14.25" customHeight="1">
      <c r="A192" s="54"/>
    </row>
    <row r="193" spans="1:1" ht="14.25" customHeight="1">
      <c r="A193" s="54"/>
    </row>
    <row r="194" spans="1:1" ht="14.25" customHeight="1">
      <c r="A194" s="54"/>
    </row>
    <row r="195" spans="1:1" ht="14.25" customHeight="1">
      <c r="A195" s="54"/>
    </row>
    <row r="196" spans="1:1" ht="14.25" customHeight="1">
      <c r="A196" s="54"/>
    </row>
    <row r="197" spans="1:1" ht="14.25" customHeight="1">
      <c r="A197" s="54"/>
    </row>
    <row r="198" spans="1:1" ht="14.25" customHeight="1">
      <c r="A198" s="54"/>
    </row>
    <row r="199" spans="1:1" ht="14.25" customHeight="1">
      <c r="A199" s="54"/>
    </row>
    <row r="200" spans="1:1" ht="14.25" customHeight="1">
      <c r="A200" s="54"/>
    </row>
    <row r="201" spans="1:1" ht="14.25" customHeight="1">
      <c r="A201" s="54"/>
    </row>
    <row r="202" spans="1:1" ht="14.25" customHeight="1">
      <c r="A202" s="54"/>
    </row>
    <row r="203" spans="1:1" ht="14.25" customHeight="1">
      <c r="A203" s="54"/>
    </row>
    <row r="204" spans="1:1" ht="14.25" customHeight="1">
      <c r="A204" s="54"/>
    </row>
    <row r="205" spans="1:1" ht="14.25" customHeight="1">
      <c r="A205" s="54"/>
    </row>
    <row r="206" spans="1:1" ht="14.25" customHeight="1">
      <c r="A206" s="54"/>
    </row>
    <row r="207" spans="1:1" ht="14.25" customHeight="1">
      <c r="A207" s="54"/>
    </row>
    <row r="208" spans="1:1" ht="14.25" customHeight="1">
      <c r="A208" s="54"/>
    </row>
    <row r="209" spans="1:1" ht="14.25" customHeight="1">
      <c r="A209" s="54"/>
    </row>
    <row r="210" spans="1:1" ht="14.25" customHeight="1">
      <c r="A210" s="54"/>
    </row>
    <row r="211" spans="1:1" ht="14.25" customHeight="1">
      <c r="A211" s="54"/>
    </row>
    <row r="212" spans="1:1" ht="14.25" customHeight="1">
      <c r="A212" s="54"/>
    </row>
    <row r="213" spans="1:1" ht="14.25" customHeight="1">
      <c r="A213" s="54"/>
    </row>
    <row r="214" spans="1:1" ht="14.25" customHeight="1">
      <c r="A214" s="54"/>
    </row>
    <row r="215" spans="1:1" ht="14.25" customHeight="1">
      <c r="A215" s="54"/>
    </row>
    <row r="216" spans="1:1" ht="14.25" customHeight="1">
      <c r="A216" s="54"/>
    </row>
    <row r="217" spans="1:1" ht="14.25" customHeight="1">
      <c r="A217" s="54"/>
    </row>
    <row r="218" spans="1:1" ht="14.25" customHeight="1">
      <c r="A218" s="54"/>
    </row>
    <row r="219" spans="1:1" ht="14.25" customHeight="1">
      <c r="A219" s="54"/>
    </row>
    <row r="220" spans="1:1" ht="14.25" customHeight="1">
      <c r="A220" s="54"/>
    </row>
    <row r="221" spans="1:1" ht="14.25" customHeight="1">
      <c r="A221" s="54"/>
    </row>
    <row r="222" spans="1:1" ht="14.25" customHeight="1">
      <c r="A222" s="54"/>
    </row>
    <row r="223" spans="1:1" ht="14.25" customHeight="1">
      <c r="A223" s="54"/>
    </row>
    <row r="224" spans="1:1" ht="14.25" customHeight="1">
      <c r="A224" s="54"/>
    </row>
    <row r="225" spans="1:1" ht="14.25" customHeight="1">
      <c r="A225" s="54"/>
    </row>
    <row r="226" spans="1:1" ht="14.25" customHeight="1">
      <c r="A226" s="54"/>
    </row>
    <row r="227" spans="1:1" ht="14.25" customHeight="1">
      <c r="A227" s="54"/>
    </row>
    <row r="228" spans="1:1" ht="14.25" customHeight="1">
      <c r="A228" s="54"/>
    </row>
    <row r="229" spans="1:1" ht="14.25" customHeight="1">
      <c r="A229" s="54"/>
    </row>
    <row r="230" spans="1:1" ht="14.25" customHeight="1">
      <c r="A230" s="54"/>
    </row>
    <row r="231" spans="1:1" ht="14.25" customHeight="1">
      <c r="A231" s="54"/>
    </row>
    <row r="232" spans="1:1" ht="14.25" customHeight="1">
      <c r="A232" s="54"/>
    </row>
    <row r="233" spans="1:1" ht="14.25" customHeight="1">
      <c r="A233" s="54"/>
    </row>
    <row r="234" spans="1:1" ht="14.25" customHeight="1">
      <c r="A234" s="54"/>
    </row>
    <row r="235" spans="1:1" ht="14.25" customHeight="1">
      <c r="A235" s="54"/>
    </row>
    <row r="236" spans="1:1" ht="14.25" customHeight="1">
      <c r="A236" s="54"/>
    </row>
    <row r="237" spans="1:1" ht="14.25" customHeight="1">
      <c r="A237" s="54"/>
    </row>
    <row r="238" spans="1:1" ht="14.25" customHeight="1">
      <c r="A238" s="54"/>
    </row>
    <row r="239" spans="1:1" ht="14.25" customHeight="1">
      <c r="A239" s="54"/>
    </row>
    <row r="240" spans="1:1" ht="14.25" customHeight="1">
      <c r="A240" s="54"/>
    </row>
    <row r="241" spans="1:1" ht="14.25" customHeight="1">
      <c r="A241" s="54"/>
    </row>
    <row r="242" spans="1:1" ht="14.25" customHeight="1">
      <c r="A242" s="54"/>
    </row>
    <row r="243" spans="1:1" ht="14.25" customHeight="1">
      <c r="A243" s="54"/>
    </row>
    <row r="244" spans="1:1" ht="14.25" customHeight="1">
      <c r="A244" s="54"/>
    </row>
    <row r="245" spans="1:1" ht="14.25" customHeight="1">
      <c r="A245" s="54"/>
    </row>
    <row r="246" spans="1:1" ht="14.25" customHeight="1">
      <c r="A246" s="54"/>
    </row>
    <row r="247" spans="1:1" ht="14.25" customHeight="1">
      <c r="A247" s="54"/>
    </row>
    <row r="248" spans="1:1" ht="14.25" customHeight="1">
      <c r="A248" s="54"/>
    </row>
    <row r="249" spans="1:1" ht="14.25" customHeight="1">
      <c r="A249" s="54"/>
    </row>
    <row r="250" spans="1:1" ht="14.25" customHeight="1">
      <c r="A250" s="54"/>
    </row>
    <row r="251" spans="1:1" ht="14.25" customHeight="1">
      <c r="A251" s="54"/>
    </row>
    <row r="252" spans="1:1" ht="14.25" customHeight="1">
      <c r="A252" s="54"/>
    </row>
    <row r="253" spans="1:1" ht="14.25" customHeight="1">
      <c r="A253" s="54"/>
    </row>
    <row r="254" spans="1:1" ht="14.25" customHeight="1">
      <c r="A254" s="54"/>
    </row>
    <row r="255" spans="1:1" ht="14.25" customHeight="1">
      <c r="A255" s="54"/>
    </row>
    <row r="256" spans="1:1" ht="14.25" customHeight="1">
      <c r="A256" s="54"/>
    </row>
    <row r="257" spans="1:1" ht="14.25" customHeight="1">
      <c r="A257" s="54"/>
    </row>
    <row r="258" spans="1:1" ht="14.25" customHeight="1">
      <c r="A258" s="54"/>
    </row>
    <row r="259" spans="1:1" ht="14.25" customHeight="1">
      <c r="A259" s="54"/>
    </row>
    <row r="260" spans="1:1" ht="14.25" customHeight="1">
      <c r="A260" s="54"/>
    </row>
    <row r="261" spans="1:1" ht="14.25" customHeight="1">
      <c r="A261" s="54"/>
    </row>
    <row r="262" spans="1:1" ht="14.25" customHeight="1">
      <c r="A262" s="54"/>
    </row>
    <row r="263" spans="1:1" ht="14.25" customHeight="1">
      <c r="A263" s="54"/>
    </row>
    <row r="264" spans="1:1" ht="14.25" customHeight="1">
      <c r="A264" s="54"/>
    </row>
    <row r="265" spans="1:1" ht="14.25" customHeight="1">
      <c r="A265" s="54"/>
    </row>
    <row r="266" spans="1:1" ht="14.25" customHeight="1">
      <c r="A266" s="54"/>
    </row>
    <row r="267" spans="1:1" ht="14.25" customHeight="1">
      <c r="A267" s="54"/>
    </row>
    <row r="268" spans="1:1" ht="14.25" customHeight="1">
      <c r="A268" s="54"/>
    </row>
    <row r="269" spans="1:1" ht="14.25" customHeight="1">
      <c r="A269" s="54"/>
    </row>
    <row r="270" spans="1:1" ht="14.25" customHeight="1">
      <c r="A270" s="54"/>
    </row>
    <row r="271" spans="1:1" ht="14.25" customHeight="1">
      <c r="A271" s="54"/>
    </row>
    <row r="272" spans="1:1" ht="14.25" customHeight="1">
      <c r="A272" s="54"/>
    </row>
    <row r="273" spans="1:1" ht="14.25" customHeight="1">
      <c r="A273" s="54"/>
    </row>
    <row r="274" spans="1:1" ht="14.25" customHeight="1">
      <c r="A274" s="54"/>
    </row>
    <row r="275" spans="1:1" ht="14.25" customHeight="1">
      <c r="A275" s="54"/>
    </row>
    <row r="276" spans="1:1" ht="14.25" customHeight="1">
      <c r="A276" s="54"/>
    </row>
    <row r="277" spans="1:1" ht="14.25" customHeight="1">
      <c r="A277" s="54"/>
    </row>
    <row r="278" spans="1:1" ht="14.25" customHeight="1">
      <c r="A278" s="54"/>
    </row>
    <row r="279" spans="1:1" ht="14.25" customHeight="1">
      <c r="A279" s="54"/>
    </row>
    <row r="280" spans="1:1" ht="14.25" customHeight="1">
      <c r="A280" s="54"/>
    </row>
    <row r="281" spans="1:1" ht="14.25" customHeight="1">
      <c r="A281" s="54"/>
    </row>
    <row r="282" spans="1:1" ht="14.25" customHeight="1">
      <c r="A282" s="54"/>
    </row>
    <row r="283" spans="1:1" ht="14.25" customHeight="1">
      <c r="A283" s="54"/>
    </row>
    <row r="284" spans="1:1" ht="14.25" customHeight="1">
      <c r="A284" s="54"/>
    </row>
    <row r="285" spans="1:1" ht="14.25" customHeight="1">
      <c r="A285" s="54"/>
    </row>
    <row r="286" spans="1:1" ht="14.25" customHeight="1">
      <c r="A286" s="54"/>
    </row>
    <row r="287" spans="1:1" ht="14.25" customHeight="1">
      <c r="A287" s="54"/>
    </row>
    <row r="288" spans="1:1" ht="14.25" customHeight="1">
      <c r="A288" s="54"/>
    </row>
    <row r="289" spans="1:1" ht="14.25" customHeight="1">
      <c r="A289" s="54"/>
    </row>
    <row r="290" spans="1:1" ht="14.25" customHeight="1">
      <c r="A290" s="54"/>
    </row>
    <row r="291" spans="1:1" ht="14.25" customHeight="1">
      <c r="A291" s="54"/>
    </row>
    <row r="292" spans="1:1" ht="14.25" customHeight="1">
      <c r="A292" s="54"/>
    </row>
    <row r="293" spans="1:1" ht="14.25" customHeight="1">
      <c r="A293" s="54"/>
    </row>
    <row r="294" spans="1:1" ht="14.25" customHeight="1">
      <c r="A294" s="54"/>
    </row>
    <row r="295" spans="1:1" ht="14.25" customHeight="1">
      <c r="A295" s="54"/>
    </row>
    <row r="296" spans="1:1" ht="14.25" customHeight="1">
      <c r="A296" s="54"/>
    </row>
    <row r="297" spans="1:1" ht="14.25" customHeight="1">
      <c r="A297" s="54"/>
    </row>
    <row r="298" spans="1:1" ht="14.25" customHeight="1">
      <c r="A298" s="54"/>
    </row>
    <row r="299" spans="1:1" ht="14.25" customHeight="1">
      <c r="A299" s="54"/>
    </row>
    <row r="300" spans="1:1" ht="14.25" customHeight="1">
      <c r="A300" s="54"/>
    </row>
    <row r="301" spans="1:1" ht="14.25" customHeight="1">
      <c r="A301" s="54"/>
    </row>
    <row r="302" spans="1:1" ht="14.25" customHeight="1">
      <c r="A302" s="54"/>
    </row>
    <row r="303" spans="1:1" ht="14.25" customHeight="1">
      <c r="A303" s="54"/>
    </row>
    <row r="304" spans="1:1" ht="14.25" customHeight="1">
      <c r="A304" s="54"/>
    </row>
    <row r="305" spans="1:1" ht="14.25" customHeight="1">
      <c r="A305" s="54"/>
    </row>
    <row r="306" spans="1:1" ht="14.25" customHeight="1">
      <c r="A306" s="54"/>
    </row>
    <row r="307" spans="1:1" ht="14.25" customHeight="1">
      <c r="A307" s="54"/>
    </row>
    <row r="308" spans="1:1" ht="14.25" customHeight="1">
      <c r="A308" s="54"/>
    </row>
    <row r="309" spans="1:1" ht="14.25" customHeight="1">
      <c r="A309" s="54"/>
    </row>
    <row r="310" spans="1:1" ht="14.25" customHeight="1">
      <c r="A310" s="54"/>
    </row>
    <row r="311" spans="1:1" ht="14.25" customHeight="1">
      <c r="A311" s="54"/>
    </row>
    <row r="312" spans="1:1" ht="14.25" customHeight="1">
      <c r="A312" s="54"/>
    </row>
    <row r="313" spans="1:1" ht="14.25" customHeight="1">
      <c r="A313" s="54"/>
    </row>
    <row r="314" spans="1:1" ht="14.25" customHeight="1">
      <c r="A314" s="54"/>
    </row>
    <row r="315" spans="1:1" ht="14.25" customHeight="1">
      <c r="A315" s="54"/>
    </row>
    <row r="316" spans="1:1" ht="14.25" customHeight="1">
      <c r="A316" s="54"/>
    </row>
    <row r="317" spans="1:1" ht="14.25" customHeight="1">
      <c r="A317" s="54"/>
    </row>
    <row r="318" spans="1:1" ht="14.25" customHeight="1">
      <c r="A318" s="54"/>
    </row>
    <row r="319" spans="1:1" ht="14.25" customHeight="1">
      <c r="A319" s="54"/>
    </row>
    <row r="320" spans="1:1" ht="14.25" customHeight="1">
      <c r="A320" s="54"/>
    </row>
    <row r="321" spans="1:1" ht="14.25" customHeight="1">
      <c r="A321" s="54"/>
    </row>
    <row r="322" spans="1:1" ht="14.25" customHeight="1">
      <c r="A322" s="54"/>
    </row>
    <row r="323" spans="1:1" ht="14.25" customHeight="1">
      <c r="A323" s="54"/>
    </row>
    <row r="324" spans="1:1" ht="14.25" customHeight="1">
      <c r="A324" s="54"/>
    </row>
    <row r="325" spans="1:1" ht="14.25" customHeight="1">
      <c r="A325" s="54"/>
    </row>
    <row r="326" spans="1:1" ht="14.25" customHeight="1">
      <c r="A326" s="54"/>
    </row>
    <row r="327" spans="1:1" ht="14.25" customHeight="1">
      <c r="A327" s="54"/>
    </row>
    <row r="328" spans="1:1" ht="14.25" customHeight="1">
      <c r="A328" s="54"/>
    </row>
    <row r="329" spans="1:1" ht="14.25" customHeight="1">
      <c r="A329" s="54"/>
    </row>
    <row r="330" spans="1:1" ht="14.25" customHeight="1">
      <c r="A330" s="54"/>
    </row>
    <row r="331" spans="1:1" ht="14.25" customHeight="1">
      <c r="A331" s="54"/>
    </row>
    <row r="332" spans="1:1" ht="14.25" customHeight="1">
      <c r="A332" s="54"/>
    </row>
    <row r="333" spans="1:1" ht="14.25" customHeight="1">
      <c r="A333" s="54"/>
    </row>
    <row r="334" spans="1:1" ht="14.25" customHeight="1">
      <c r="A334" s="54"/>
    </row>
    <row r="335" spans="1:1" ht="14.25" customHeight="1">
      <c r="A335" s="54"/>
    </row>
    <row r="336" spans="1:1" ht="14.25" customHeight="1">
      <c r="A336" s="54"/>
    </row>
    <row r="337" spans="1:1" ht="14.25" customHeight="1">
      <c r="A337" s="54"/>
    </row>
    <row r="338" spans="1:1" ht="14.25" customHeight="1">
      <c r="A338" s="54"/>
    </row>
    <row r="339" spans="1:1" ht="14.25" customHeight="1">
      <c r="A339" s="54"/>
    </row>
    <row r="340" spans="1:1" ht="14.25" customHeight="1">
      <c r="A340" s="54"/>
    </row>
    <row r="341" spans="1:1" ht="14.25" customHeight="1">
      <c r="A341" s="54"/>
    </row>
    <row r="342" spans="1:1" ht="14.25" customHeight="1">
      <c r="A342" s="54"/>
    </row>
    <row r="343" spans="1:1" ht="14.25" customHeight="1">
      <c r="A343" s="54"/>
    </row>
    <row r="344" spans="1:1" ht="14.25" customHeight="1">
      <c r="A344" s="54"/>
    </row>
    <row r="345" spans="1:1" ht="14.25" customHeight="1">
      <c r="A345" s="54"/>
    </row>
    <row r="346" spans="1:1" ht="14.25" customHeight="1">
      <c r="A346" s="54"/>
    </row>
    <row r="347" spans="1:1" ht="14.25" customHeight="1">
      <c r="A347" s="54"/>
    </row>
    <row r="348" spans="1:1" ht="14.25" customHeight="1">
      <c r="A348" s="54"/>
    </row>
    <row r="349" spans="1:1" ht="14.25" customHeight="1">
      <c r="A349" s="54"/>
    </row>
    <row r="350" spans="1:1" ht="14.25" customHeight="1">
      <c r="A350" s="54"/>
    </row>
    <row r="351" spans="1:1" ht="14.25" customHeight="1">
      <c r="A351" s="54"/>
    </row>
    <row r="352" spans="1:1" ht="14.25" customHeight="1">
      <c r="A352" s="54"/>
    </row>
    <row r="353" spans="1:1" ht="14.25" customHeight="1">
      <c r="A353" s="54"/>
    </row>
    <row r="354" spans="1:1" ht="14.25" customHeight="1">
      <c r="A354" s="54"/>
    </row>
    <row r="355" spans="1:1" ht="14.25" customHeight="1">
      <c r="A355" s="54"/>
    </row>
    <row r="356" spans="1:1" ht="14.25" customHeight="1">
      <c r="A356" s="54"/>
    </row>
    <row r="357" spans="1:1" ht="14.25" customHeight="1">
      <c r="A357" s="54"/>
    </row>
    <row r="358" spans="1:1" ht="14.25" customHeight="1">
      <c r="A358" s="54"/>
    </row>
    <row r="359" spans="1:1" ht="14.25" customHeight="1">
      <c r="A359" s="54"/>
    </row>
    <row r="360" spans="1:1" ht="14.25" customHeight="1">
      <c r="A360" s="54"/>
    </row>
    <row r="361" spans="1:1" ht="14.25" customHeight="1">
      <c r="A361" s="54"/>
    </row>
    <row r="362" spans="1:1" ht="14.25" customHeight="1">
      <c r="A362" s="54"/>
    </row>
    <row r="363" spans="1:1" ht="14.25" customHeight="1">
      <c r="A363" s="54"/>
    </row>
    <row r="364" spans="1:1" ht="14.25" customHeight="1">
      <c r="A364" s="54"/>
    </row>
    <row r="365" spans="1:1" ht="14.25" customHeight="1">
      <c r="A365" s="54"/>
    </row>
    <row r="366" spans="1:1" ht="14.25" customHeight="1">
      <c r="A366" s="54"/>
    </row>
    <row r="367" spans="1:1" ht="14.25" customHeight="1">
      <c r="A367" s="54"/>
    </row>
    <row r="368" spans="1:1" ht="14.25" customHeight="1">
      <c r="A368" s="54"/>
    </row>
    <row r="369" spans="1:1" ht="14.25" customHeight="1">
      <c r="A369" s="54"/>
    </row>
    <row r="370" spans="1:1" ht="14.25" customHeight="1">
      <c r="A370" s="54"/>
    </row>
    <row r="371" spans="1:1" ht="14.25" customHeight="1">
      <c r="A371" s="54"/>
    </row>
    <row r="372" spans="1:1" ht="14.25" customHeight="1">
      <c r="A372" s="54"/>
    </row>
    <row r="373" spans="1:1" ht="14.25" customHeight="1">
      <c r="A373" s="54"/>
    </row>
    <row r="374" spans="1:1" ht="14.25" customHeight="1">
      <c r="A374" s="54"/>
    </row>
    <row r="375" spans="1:1" ht="14.25" customHeight="1">
      <c r="A375" s="54"/>
    </row>
    <row r="376" spans="1:1" ht="14.25" customHeight="1">
      <c r="A376" s="54"/>
    </row>
    <row r="377" spans="1:1" ht="14.25" customHeight="1">
      <c r="A377" s="54"/>
    </row>
    <row r="378" spans="1:1" ht="14.25" customHeight="1">
      <c r="A378" s="54"/>
    </row>
    <row r="379" spans="1:1" ht="14.25" customHeight="1">
      <c r="A379" s="54"/>
    </row>
    <row r="380" spans="1:1" ht="14.25" customHeight="1">
      <c r="A380" s="54"/>
    </row>
    <row r="381" spans="1:1" ht="14.25" customHeight="1">
      <c r="A381" s="54"/>
    </row>
    <row r="382" spans="1:1" ht="14.25" customHeight="1">
      <c r="A382" s="54"/>
    </row>
    <row r="383" spans="1:1" ht="14.25" customHeight="1">
      <c r="A383" s="54"/>
    </row>
    <row r="384" spans="1:1" ht="14.25" customHeight="1">
      <c r="A384" s="54"/>
    </row>
    <row r="385" spans="1:1" ht="14.25" customHeight="1">
      <c r="A385" s="54"/>
    </row>
    <row r="386" spans="1:1" ht="14.25" customHeight="1">
      <c r="A386" s="54"/>
    </row>
    <row r="387" spans="1:1" ht="14.25" customHeight="1">
      <c r="A387" s="54"/>
    </row>
    <row r="388" spans="1:1" ht="14.25" customHeight="1">
      <c r="A388" s="54"/>
    </row>
    <row r="389" spans="1:1" ht="14.25" customHeight="1">
      <c r="A389" s="54"/>
    </row>
    <row r="390" spans="1:1" ht="14.25" customHeight="1">
      <c r="A390" s="54"/>
    </row>
    <row r="391" spans="1:1" ht="14.25" customHeight="1">
      <c r="A391" s="54"/>
    </row>
    <row r="392" spans="1:1" ht="14.25" customHeight="1">
      <c r="A392" s="54"/>
    </row>
    <row r="393" spans="1:1" ht="14.25" customHeight="1">
      <c r="A393" s="54"/>
    </row>
    <row r="394" spans="1:1" ht="14.25" customHeight="1">
      <c r="A394" s="54"/>
    </row>
    <row r="395" spans="1:1" ht="14.25" customHeight="1">
      <c r="A395" s="54"/>
    </row>
    <row r="396" spans="1:1" ht="14.25" customHeight="1">
      <c r="A396" s="54"/>
    </row>
    <row r="397" spans="1:1" ht="14.25" customHeight="1">
      <c r="A397" s="54"/>
    </row>
    <row r="398" spans="1:1" ht="14.25" customHeight="1">
      <c r="A398" s="54"/>
    </row>
    <row r="399" spans="1:1" ht="14.25" customHeight="1">
      <c r="A399" s="54"/>
    </row>
    <row r="400" spans="1:1" ht="14.25" customHeight="1">
      <c r="A400" s="54"/>
    </row>
    <row r="401" spans="1:1" ht="14.25" customHeight="1">
      <c r="A401" s="54"/>
    </row>
    <row r="402" spans="1:1" ht="14.25" customHeight="1">
      <c r="A402" s="54"/>
    </row>
    <row r="403" spans="1:1" ht="14.25" customHeight="1">
      <c r="A403" s="54"/>
    </row>
    <row r="404" spans="1:1" ht="14.25" customHeight="1">
      <c r="A404" s="54"/>
    </row>
    <row r="405" spans="1:1" ht="14.25" customHeight="1">
      <c r="A405" s="54"/>
    </row>
    <row r="406" spans="1:1" ht="14.25" customHeight="1">
      <c r="A406" s="54"/>
    </row>
    <row r="407" spans="1:1" ht="14.25" customHeight="1">
      <c r="A407" s="54"/>
    </row>
    <row r="408" spans="1:1" ht="14.25" customHeight="1">
      <c r="A408" s="54"/>
    </row>
    <row r="409" spans="1:1" ht="14.25" customHeight="1">
      <c r="A409" s="54"/>
    </row>
    <row r="410" spans="1:1" ht="14.25" customHeight="1">
      <c r="A410" s="54"/>
    </row>
    <row r="411" spans="1:1" ht="14.25" customHeight="1">
      <c r="A411" s="54"/>
    </row>
    <row r="412" spans="1:1" ht="14.25" customHeight="1">
      <c r="A412" s="54"/>
    </row>
    <row r="413" spans="1:1" ht="14.25" customHeight="1">
      <c r="A413" s="54"/>
    </row>
    <row r="414" spans="1:1" ht="14.25" customHeight="1">
      <c r="A414" s="54"/>
    </row>
    <row r="415" spans="1:1" ht="14.25" customHeight="1">
      <c r="A415" s="54"/>
    </row>
    <row r="416" spans="1:1" ht="14.25" customHeight="1">
      <c r="A416" s="54"/>
    </row>
    <row r="417" spans="1:1" ht="14.25" customHeight="1">
      <c r="A417" s="54"/>
    </row>
    <row r="418" spans="1:1" ht="14.25" customHeight="1">
      <c r="A418" s="54"/>
    </row>
    <row r="419" spans="1:1" ht="14.25" customHeight="1">
      <c r="A419" s="54"/>
    </row>
    <row r="420" spans="1:1" ht="14.25" customHeight="1">
      <c r="A420" s="54"/>
    </row>
    <row r="421" spans="1:1" ht="14.25" customHeight="1">
      <c r="A421" s="54"/>
    </row>
    <row r="422" spans="1:1" ht="14.25" customHeight="1">
      <c r="A422" s="54"/>
    </row>
    <row r="423" spans="1:1" ht="14.25" customHeight="1">
      <c r="A423" s="54"/>
    </row>
    <row r="424" spans="1:1" ht="14.25" customHeight="1">
      <c r="A424" s="54"/>
    </row>
    <row r="425" spans="1:1" ht="14.25" customHeight="1">
      <c r="A425" s="54"/>
    </row>
    <row r="426" spans="1:1" ht="14.25" customHeight="1">
      <c r="A426" s="54"/>
    </row>
    <row r="427" spans="1:1" ht="14.25" customHeight="1">
      <c r="A427" s="54"/>
    </row>
    <row r="428" spans="1:1" ht="14.25" customHeight="1">
      <c r="A428" s="54"/>
    </row>
    <row r="429" spans="1:1" ht="14.25" customHeight="1">
      <c r="A429" s="54"/>
    </row>
    <row r="430" spans="1:1" ht="14.25" customHeight="1">
      <c r="A430" s="54"/>
    </row>
    <row r="431" spans="1:1" ht="14.25" customHeight="1">
      <c r="A431" s="54"/>
    </row>
    <row r="432" spans="1:1" ht="14.25" customHeight="1">
      <c r="A432" s="54"/>
    </row>
    <row r="433" spans="1:1" ht="14.25" customHeight="1">
      <c r="A433" s="54"/>
    </row>
    <row r="434" spans="1:1" ht="14.25" customHeight="1">
      <c r="A434" s="54"/>
    </row>
    <row r="435" spans="1:1" ht="14.25" customHeight="1">
      <c r="A435" s="54"/>
    </row>
    <row r="436" spans="1:1" ht="14.25" customHeight="1">
      <c r="A436" s="54"/>
    </row>
    <row r="437" spans="1:1" ht="14.25" customHeight="1">
      <c r="A437" s="54"/>
    </row>
    <row r="438" spans="1:1" ht="14.25" customHeight="1">
      <c r="A438" s="54"/>
    </row>
    <row r="439" spans="1:1" ht="14.25" customHeight="1">
      <c r="A439" s="54"/>
    </row>
    <row r="440" spans="1:1" ht="14.25" customHeight="1">
      <c r="A440" s="54"/>
    </row>
    <row r="441" spans="1:1" ht="14.25" customHeight="1">
      <c r="A441" s="54"/>
    </row>
    <row r="442" spans="1:1" ht="14.25" customHeight="1">
      <c r="A442" s="54"/>
    </row>
    <row r="443" spans="1:1" ht="14.25" customHeight="1">
      <c r="A443" s="54"/>
    </row>
    <row r="444" spans="1:1" ht="14.25" customHeight="1">
      <c r="A444" s="54"/>
    </row>
    <row r="445" spans="1:1" ht="14.25" customHeight="1">
      <c r="A445" s="54"/>
    </row>
    <row r="446" spans="1:1" ht="14.25" customHeight="1">
      <c r="A446" s="54"/>
    </row>
    <row r="447" spans="1:1" ht="14.25" customHeight="1">
      <c r="A447" s="54"/>
    </row>
    <row r="448" spans="1:1" ht="14.25" customHeight="1">
      <c r="A448" s="54"/>
    </row>
    <row r="449" spans="1:1" ht="14.25" customHeight="1">
      <c r="A449" s="54"/>
    </row>
    <row r="450" spans="1:1" ht="14.25" customHeight="1">
      <c r="A450" s="54"/>
    </row>
    <row r="451" spans="1:1" ht="14.25" customHeight="1">
      <c r="A451" s="54"/>
    </row>
    <row r="452" spans="1:1" ht="14.25" customHeight="1">
      <c r="A452" s="54"/>
    </row>
    <row r="453" spans="1:1" ht="14.25" customHeight="1">
      <c r="A453" s="54"/>
    </row>
    <row r="454" spans="1:1" ht="14.25" customHeight="1">
      <c r="A454" s="54"/>
    </row>
    <row r="455" spans="1:1" ht="14.25" customHeight="1">
      <c r="A455" s="54"/>
    </row>
    <row r="456" spans="1:1" ht="14.25" customHeight="1">
      <c r="A456" s="54"/>
    </row>
    <row r="457" spans="1:1" ht="14.25" customHeight="1">
      <c r="A457" s="54"/>
    </row>
    <row r="458" spans="1:1" ht="14.25" customHeight="1">
      <c r="A458" s="54"/>
    </row>
    <row r="459" spans="1:1" ht="14.25" customHeight="1">
      <c r="A459" s="54"/>
    </row>
    <row r="460" spans="1:1" ht="14.25" customHeight="1">
      <c r="A460" s="54"/>
    </row>
    <row r="461" spans="1:1" ht="14.25" customHeight="1">
      <c r="A461" s="54"/>
    </row>
    <row r="462" spans="1:1" ht="14.25" customHeight="1">
      <c r="A462" s="54"/>
    </row>
    <row r="463" spans="1:1" ht="14.25" customHeight="1">
      <c r="A463" s="54"/>
    </row>
    <row r="464" spans="1:1" ht="14.25" customHeight="1">
      <c r="A464" s="54"/>
    </row>
    <row r="465" spans="1:1" ht="14.25" customHeight="1">
      <c r="A465" s="54"/>
    </row>
    <row r="466" spans="1:1" ht="14.25" customHeight="1">
      <c r="A466" s="54"/>
    </row>
    <row r="467" spans="1:1" ht="14.25" customHeight="1">
      <c r="A467" s="54"/>
    </row>
    <row r="468" spans="1:1" ht="14.25" customHeight="1">
      <c r="A468" s="54"/>
    </row>
    <row r="469" spans="1:1" ht="14.25" customHeight="1">
      <c r="A469" s="54"/>
    </row>
    <row r="470" spans="1:1" ht="14.25" customHeight="1">
      <c r="A470" s="54"/>
    </row>
    <row r="471" spans="1:1" ht="14.25" customHeight="1">
      <c r="A471" s="54"/>
    </row>
    <row r="472" spans="1:1" ht="14.25" customHeight="1">
      <c r="A472" s="54"/>
    </row>
    <row r="473" spans="1:1" ht="14.25" customHeight="1">
      <c r="A473" s="54"/>
    </row>
    <row r="474" spans="1:1" ht="14.25" customHeight="1">
      <c r="A474" s="54"/>
    </row>
    <row r="475" spans="1:1" ht="14.25" customHeight="1">
      <c r="A475" s="54"/>
    </row>
    <row r="476" spans="1:1" ht="14.25" customHeight="1">
      <c r="A476" s="54"/>
    </row>
    <row r="477" spans="1:1" ht="14.25" customHeight="1">
      <c r="A477" s="54"/>
    </row>
    <row r="478" spans="1:1" ht="14.25" customHeight="1">
      <c r="A478" s="54"/>
    </row>
    <row r="479" spans="1:1" ht="14.25" customHeight="1">
      <c r="A479" s="54"/>
    </row>
    <row r="480" spans="1:1" ht="14.25" customHeight="1">
      <c r="A480" s="54"/>
    </row>
    <row r="481" spans="1:1" ht="14.25" customHeight="1">
      <c r="A481" s="54"/>
    </row>
    <row r="482" spans="1:1" ht="14.25" customHeight="1">
      <c r="A482" s="54"/>
    </row>
    <row r="483" spans="1:1" ht="14.25" customHeight="1">
      <c r="A483" s="54"/>
    </row>
    <row r="484" spans="1:1" ht="14.25" customHeight="1">
      <c r="A484" s="54"/>
    </row>
    <row r="485" spans="1:1" ht="14.25" customHeight="1">
      <c r="A485" s="54"/>
    </row>
    <row r="486" spans="1:1" ht="14.25" customHeight="1">
      <c r="A486" s="54"/>
    </row>
    <row r="487" spans="1:1" ht="14.25" customHeight="1">
      <c r="A487" s="54"/>
    </row>
    <row r="488" spans="1:1" ht="14.25" customHeight="1">
      <c r="A488" s="54"/>
    </row>
    <row r="489" spans="1:1" ht="14.25" customHeight="1">
      <c r="A489" s="54"/>
    </row>
    <row r="490" spans="1:1" ht="14.25" customHeight="1">
      <c r="A490" s="54"/>
    </row>
    <row r="491" spans="1:1" ht="14.25" customHeight="1">
      <c r="A491" s="54"/>
    </row>
    <row r="492" spans="1:1" ht="14.25" customHeight="1">
      <c r="A492" s="54"/>
    </row>
    <row r="493" spans="1:1" ht="14.25" customHeight="1">
      <c r="A493" s="54"/>
    </row>
    <row r="494" spans="1:1" ht="14.25" customHeight="1">
      <c r="A494" s="54"/>
    </row>
    <row r="495" spans="1:1" ht="14.25" customHeight="1">
      <c r="A495" s="54"/>
    </row>
    <row r="496" spans="1:1" ht="14.25" customHeight="1">
      <c r="A496" s="54"/>
    </row>
    <row r="497" spans="1:1" ht="14.25" customHeight="1">
      <c r="A497" s="54"/>
    </row>
    <row r="498" spans="1:1" ht="14.25" customHeight="1">
      <c r="A498" s="54"/>
    </row>
    <row r="499" spans="1:1" ht="14.25" customHeight="1">
      <c r="A499" s="54"/>
    </row>
    <row r="500" spans="1:1" ht="14.25" customHeight="1">
      <c r="A500" s="54"/>
    </row>
    <row r="501" spans="1:1" ht="14.25" customHeight="1">
      <c r="A501" s="54"/>
    </row>
    <row r="502" spans="1:1" ht="14.25" customHeight="1">
      <c r="A502" s="54"/>
    </row>
    <row r="503" spans="1:1" ht="14.25" customHeight="1">
      <c r="A503" s="54"/>
    </row>
    <row r="504" spans="1:1" ht="14.25" customHeight="1">
      <c r="A504" s="54"/>
    </row>
    <row r="505" spans="1:1" ht="14.25" customHeight="1">
      <c r="A505" s="54"/>
    </row>
    <row r="506" spans="1:1" ht="14.25" customHeight="1">
      <c r="A506" s="54"/>
    </row>
    <row r="507" spans="1:1" ht="14.25" customHeight="1">
      <c r="A507" s="54"/>
    </row>
    <row r="508" spans="1:1" ht="14.25" customHeight="1">
      <c r="A508" s="54"/>
    </row>
    <row r="509" spans="1:1" ht="14.25" customHeight="1">
      <c r="A509" s="54"/>
    </row>
    <row r="510" spans="1:1" ht="14.25" customHeight="1">
      <c r="A510" s="54"/>
    </row>
    <row r="511" spans="1:1" ht="14.25" customHeight="1">
      <c r="A511" s="54"/>
    </row>
    <row r="512" spans="1:1" ht="14.25" customHeight="1">
      <c r="A512" s="54"/>
    </row>
    <row r="513" spans="1:1" ht="14.25" customHeight="1">
      <c r="A513" s="54"/>
    </row>
    <row r="514" spans="1:1" ht="14.25" customHeight="1">
      <c r="A514" s="54"/>
    </row>
    <row r="515" spans="1:1" ht="14.25" customHeight="1">
      <c r="A515" s="54"/>
    </row>
    <row r="516" spans="1:1" ht="14.25" customHeight="1">
      <c r="A516" s="54"/>
    </row>
    <row r="517" spans="1:1" ht="14.25" customHeight="1">
      <c r="A517" s="54"/>
    </row>
    <row r="518" spans="1:1" ht="14.25" customHeight="1">
      <c r="A518" s="54"/>
    </row>
    <row r="519" spans="1:1" ht="14.25" customHeight="1">
      <c r="A519" s="54"/>
    </row>
    <row r="520" spans="1:1" ht="14.25" customHeight="1">
      <c r="A520" s="54"/>
    </row>
    <row r="521" spans="1:1" ht="14.25" customHeight="1">
      <c r="A521" s="54"/>
    </row>
    <row r="522" spans="1:1" ht="14.25" customHeight="1">
      <c r="A522" s="54"/>
    </row>
    <row r="523" spans="1:1" ht="14.25" customHeight="1">
      <c r="A523" s="54"/>
    </row>
    <row r="524" spans="1:1" ht="14.25" customHeight="1">
      <c r="A524" s="54"/>
    </row>
    <row r="525" spans="1:1" ht="14.25" customHeight="1">
      <c r="A525" s="54"/>
    </row>
    <row r="526" spans="1:1" ht="14.25" customHeight="1">
      <c r="A526" s="54"/>
    </row>
    <row r="527" spans="1:1" ht="14.25" customHeight="1">
      <c r="A527" s="54"/>
    </row>
    <row r="528" spans="1:1" ht="14.25" customHeight="1">
      <c r="A528" s="54"/>
    </row>
    <row r="529" spans="1:1" ht="14.25" customHeight="1">
      <c r="A529" s="54"/>
    </row>
    <row r="530" spans="1:1" ht="14.25" customHeight="1">
      <c r="A530" s="54"/>
    </row>
    <row r="531" spans="1:1" ht="14.25" customHeight="1">
      <c r="A531" s="54"/>
    </row>
    <row r="532" spans="1:1" ht="14.25" customHeight="1">
      <c r="A532" s="54"/>
    </row>
    <row r="533" spans="1:1" ht="14.25" customHeight="1">
      <c r="A533" s="54"/>
    </row>
    <row r="534" spans="1:1" ht="14.25" customHeight="1">
      <c r="A534" s="54"/>
    </row>
    <row r="535" spans="1:1" ht="14.25" customHeight="1">
      <c r="A535" s="54"/>
    </row>
    <row r="536" spans="1:1" ht="14.25" customHeight="1">
      <c r="A536" s="54"/>
    </row>
    <row r="537" spans="1:1" ht="14.25" customHeight="1">
      <c r="A537" s="54"/>
    </row>
    <row r="538" spans="1:1" ht="14.25" customHeight="1">
      <c r="A538" s="54"/>
    </row>
    <row r="539" spans="1:1" ht="14.25" customHeight="1">
      <c r="A539" s="54"/>
    </row>
    <row r="540" spans="1:1" ht="14.25" customHeight="1">
      <c r="A540" s="54"/>
    </row>
    <row r="541" spans="1:1" ht="14.25" customHeight="1">
      <c r="A541" s="54"/>
    </row>
    <row r="542" spans="1:1" ht="14.25" customHeight="1">
      <c r="A542" s="54"/>
    </row>
    <row r="543" spans="1:1" ht="14.25" customHeight="1">
      <c r="A543" s="54"/>
    </row>
    <row r="544" spans="1:1" ht="14.25" customHeight="1">
      <c r="A544" s="54"/>
    </row>
    <row r="545" spans="1:1" ht="14.25" customHeight="1">
      <c r="A545" s="54"/>
    </row>
    <row r="546" spans="1:1" ht="14.25" customHeight="1">
      <c r="A546" s="54"/>
    </row>
    <row r="547" spans="1:1" ht="14.25" customHeight="1">
      <c r="A547" s="54"/>
    </row>
    <row r="548" spans="1:1" ht="14.25" customHeight="1">
      <c r="A548" s="54"/>
    </row>
    <row r="549" spans="1:1" ht="14.25" customHeight="1">
      <c r="A549" s="54"/>
    </row>
    <row r="550" spans="1:1" ht="14.25" customHeight="1">
      <c r="A550" s="54"/>
    </row>
    <row r="551" spans="1:1" ht="14.25" customHeight="1">
      <c r="A551" s="54"/>
    </row>
    <row r="552" spans="1:1" ht="14.25" customHeight="1">
      <c r="A552" s="54"/>
    </row>
    <row r="553" spans="1:1" ht="14.25" customHeight="1">
      <c r="A553" s="54"/>
    </row>
    <row r="554" spans="1:1" ht="14.25" customHeight="1">
      <c r="A554" s="54"/>
    </row>
    <row r="555" spans="1:1" ht="14.25" customHeight="1">
      <c r="A555" s="54"/>
    </row>
    <row r="556" spans="1:1" ht="14.25" customHeight="1">
      <c r="A556" s="54"/>
    </row>
    <row r="557" spans="1:1" ht="14.25" customHeight="1">
      <c r="A557" s="54"/>
    </row>
    <row r="558" spans="1:1" ht="14.25" customHeight="1">
      <c r="A558" s="54"/>
    </row>
    <row r="559" spans="1:1" ht="14.25" customHeight="1">
      <c r="A559" s="54"/>
    </row>
    <row r="560" spans="1:1" ht="14.25" customHeight="1">
      <c r="A560" s="54"/>
    </row>
    <row r="561" spans="1:1" ht="14.25" customHeight="1">
      <c r="A561" s="54"/>
    </row>
    <row r="562" spans="1:1" ht="14.25" customHeight="1">
      <c r="A562" s="54"/>
    </row>
    <row r="563" spans="1:1" ht="14.25" customHeight="1">
      <c r="A563" s="54"/>
    </row>
    <row r="564" spans="1:1" ht="14.25" customHeight="1">
      <c r="A564" s="54"/>
    </row>
    <row r="565" spans="1:1" ht="14.25" customHeight="1">
      <c r="A565" s="54"/>
    </row>
    <row r="566" spans="1:1" ht="14.25" customHeight="1">
      <c r="A566" s="54"/>
    </row>
    <row r="567" spans="1:1" ht="14.25" customHeight="1">
      <c r="A567" s="54"/>
    </row>
    <row r="568" spans="1:1" ht="14.25" customHeight="1">
      <c r="A568" s="54"/>
    </row>
    <row r="569" spans="1:1" ht="14.25" customHeight="1">
      <c r="A569" s="54"/>
    </row>
    <row r="570" spans="1:1" ht="14.25" customHeight="1">
      <c r="A570" s="54"/>
    </row>
    <row r="571" spans="1:1" ht="14.25" customHeight="1">
      <c r="A571" s="54"/>
    </row>
    <row r="572" spans="1:1" ht="14.25" customHeight="1">
      <c r="A572" s="54"/>
    </row>
    <row r="573" spans="1:1" ht="14.25" customHeight="1">
      <c r="A573" s="54"/>
    </row>
    <row r="574" spans="1:1" ht="14.25" customHeight="1">
      <c r="A574" s="54"/>
    </row>
    <row r="575" spans="1:1" ht="14.25" customHeight="1">
      <c r="A575" s="54"/>
    </row>
    <row r="576" spans="1:1" ht="14.25" customHeight="1">
      <c r="A576" s="54"/>
    </row>
    <row r="577" spans="1:1" ht="14.25" customHeight="1">
      <c r="A577" s="54"/>
    </row>
    <row r="578" spans="1:1" ht="14.25" customHeight="1">
      <c r="A578" s="54"/>
    </row>
    <row r="579" spans="1:1" ht="14.25" customHeight="1">
      <c r="A579" s="54"/>
    </row>
    <row r="580" spans="1:1" ht="14.25" customHeight="1">
      <c r="A580" s="54"/>
    </row>
    <row r="581" spans="1:1" ht="14.25" customHeight="1">
      <c r="A581" s="54"/>
    </row>
    <row r="582" spans="1:1" ht="14.25" customHeight="1">
      <c r="A582" s="54"/>
    </row>
    <row r="583" spans="1:1" ht="14.25" customHeight="1">
      <c r="A583" s="54"/>
    </row>
    <row r="584" spans="1:1" ht="14.25" customHeight="1">
      <c r="A584" s="54"/>
    </row>
    <row r="585" spans="1:1" ht="14.25" customHeight="1">
      <c r="A585" s="54"/>
    </row>
    <row r="586" spans="1:1" ht="14.25" customHeight="1">
      <c r="A586" s="54"/>
    </row>
    <row r="587" spans="1:1" ht="14.25" customHeight="1">
      <c r="A587" s="54"/>
    </row>
    <row r="588" spans="1:1" ht="14.25" customHeight="1">
      <c r="A588" s="54"/>
    </row>
    <row r="589" spans="1:1" ht="14.25" customHeight="1">
      <c r="A589" s="54"/>
    </row>
    <row r="590" spans="1:1" ht="14.25" customHeight="1">
      <c r="A590" s="54"/>
    </row>
    <row r="591" spans="1:1" ht="14.25" customHeight="1">
      <c r="A591" s="54"/>
    </row>
    <row r="592" spans="1:1" ht="14.25" customHeight="1">
      <c r="A592" s="54"/>
    </row>
    <row r="593" spans="1:1" ht="14.25" customHeight="1">
      <c r="A593" s="54"/>
    </row>
    <row r="594" spans="1:1" ht="14.25" customHeight="1">
      <c r="A594" s="54"/>
    </row>
    <row r="595" spans="1:1" ht="14.25" customHeight="1">
      <c r="A595" s="54"/>
    </row>
    <row r="596" spans="1:1" ht="14.25" customHeight="1">
      <c r="A596" s="54"/>
    </row>
    <row r="597" spans="1:1" ht="14.25" customHeight="1">
      <c r="A597" s="54"/>
    </row>
    <row r="598" spans="1:1" ht="14.25" customHeight="1">
      <c r="A598" s="54"/>
    </row>
    <row r="599" spans="1:1" ht="14.25" customHeight="1">
      <c r="A599" s="54"/>
    </row>
    <row r="600" spans="1:1" ht="14.25" customHeight="1">
      <c r="A600" s="54"/>
    </row>
    <row r="601" spans="1:1" ht="14.25" customHeight="1">
      <c r="A601" s="54"/>
    </row>
    <row r="602" spans="1:1" ht="14.25" customHeight="1">
      <c r="A602" s="54"/>
    </row>
    <row r="603" spans="1:1" ht="14.25" customHeight="1">
      <c r="A603" s="54"/>
    </row>
    <row r="604" spans="1:1" ht="14.25" customHeight="1">
      <c r="A604" s="54"/>
    </row>
    <row r="605" spans="1:1" ht="14.25" customHeight="1">
      <c r="A605" s="54"/>
    </row>
    <row r="606" spans="1:1" ht="14.25" customHeight="1">
      <c r="A606" s="54"/>
    </row>
    <row r="607" spans="1:1" ht="14.25" customHeight="1">
      <c r="A607" s="54"/>
    </row>
    <row r="608" spans="1:1" ht="14.25" customHeight="1">
      <c r="A608" s="54"/>
    </row>
    <row r="609" spans="1:1" ht="14.25" customHeight="1">
      <c r="A609" s="54"/>
    </row>
    <row r="610" spans="1:1" ht="14.25" customHeight="1">
      <c r="A610" s="54"/>
    </row>
    <row r="611" spans="1:1" ht="14.25" customHeight="1">
      <c r="A611" s="54"/>
    </row>
    <row r="612" spans="1:1" ht="14.25" customHeight="1">
      <c r="A612" s="54"/>
    </row>
    <row r="613" spans="1:1" ht="14.25" customHeight="1">
      <c r="A613" s="54"/>
    </row>
    <row r="614" spans="1:1" ht="14.25" customHeight="1">
      <c r="A614" s="54"/>
    </row>
    <row r="615" spans="1:1" ht="14.25" customHeight="1">
      <c r="A615" s="54"/>
    </row>
    <row r="616" spans="1:1" ht="14.25" customHeight="1">
      <c r="A616" s="54"/>
    </row>
    <row r="617" spans="1:1" ht="14.25" customHeight="1">
      <c r="A617" s="54"/>
    </row>
    <row r="618" spans="1:1" ht="14.25" customHeight="1">
      <c r="A618" s="54"/>
    </row>
    <row r="619" spans="1:1" ht="14.25" customHeight="1">
      <c r="A619" s="54"/>
    </row>
    <row r="620" spans="1:1" ht="14.25" customHeight="1">
      <c r="A620" s="54"/>
    </row>
    <row r="621" spans="1:1" ht="14.25" customHeight="1">
      <c r="A621" s="54"/>
    </row>
    <row r="622" spans="1:1" ht="14.25" customHeight="1">
      <c r="A622" s="54"/>
    </row>
    <row r="623" spans="1:1" ht="14.25" customHeight="1">
      <c r="A623" s="54"/>
    </row>
    <row r="624" spans="1:1" ht="14.25" customHeight="1">
      <c r="A624" s="54"/>
    </row>
    <row r="625" spans="1:1" ht="14.25" customHeight="1">
      <c r="A625" s="54"/>
    </row>
    <row r="626" spans="1:1" ht="14.25" customHeight="1">
      <c r="A626" s="54"/>
    </row>
    <row r="627" spans="1:1" ht="14.25" customHeight="1">
      <c r="A627" s="54"/>
    </row>
    <row r="628" spans="1:1" ht="14.25" customHeight="1">
      <c r="A628" s="54"/>
    </row>
    <row r="629" spans="1:1" ht="14.25" customHeight="1">
      <c r="A629" s="54"/>
    </row>
    <row r="630" spans="1:1" ht="14.25" customHeight="1">
      <c r="A630" s="54"/>
    </row>
    <row r="631" spans="1:1" ht="14.25" customHeight="1">
      <c r="A631" s="54"/>
    </row>
    <row r="632" spans="1:1" ht="14.25" customHeight="1">
      <c r="A632" s="54"/>
    </row>
    <row r="633" spans="1:1" ht="14.25" customHeight="1">
      <c r="A633" s="54"/>
    </row>
    <row r="634" spans="1:1" ht="14.25" customHeight="1">
      <c r="A634" s="54"/>
    </row>
    <row r="635" spans="1:1" ht="14.25" customHeight="1">
      <c r="A635" s="54"/>
    </row>
    <row r="636" spans="1:1" ht="14.25" customHeight="1">
      <c r="A636" s="54"/>
    </row>
    <row r="637" spans="1:1" ht="14.25" customHeight="1">
      <c r="A637" s="54"/>
    </row>
    <row r="638" spans="1:1" ht="14.25" customHeight="1">
      <c r="A638" s="54"/>
    </row>
    <row r="639" spans="1:1" ht="14.25" customHeight="1">
      <c r="A639" s="54"/>
    </row>
    <row r="640" spans="1:1" ht="14.25" customHeight="1">
      <c r="A640" s="54"/>
    </row>
    <row r="641" spans="1:1" ht="14.25" customHeight="1">
      <c r="A641" s="54"/>
    </row>
    <row r="642" spans="1:1" ht="14.25" customHeight="1">
      <c r="A642" s="54"/>
    </row>
    <row r="643" spans="1:1" ht="14.25" customHeight="1">
      <c r="A643" s="54"/>
    </row>
    <row r="644" spans="1:1" ht="14.25" customHeight="1">
      <c r="A644" s="54"/>
    </row>
    <row r="645" spans="1:1" ht="14.25" customHeight="1">
      <c r="A645" s="54"/>
    </row>
    <row r="646" spans="1:1" ht="14.25" customHeight="1">
      <c r="A646" s="54"/>
    </row>
    <row r="647" spans="1:1" ht="14.25" customHeight="1">
      <c r="A647" s="54"/>
    </row>
    <row r="648" spans="1:1" ht="14.25" customHeight="1">
      <c r="A648" s="54"/>
    </row>
    <row r="649" spans="1:1" ht="14.25" customHeight="1">
      <c r="A649" s="54"/>
    </row>
    <row r="650" spans="1:1" ht="14.25" customHeight="1">
      <c r="A650" s="54"/>
    </row>
    <row r="651" spans="1:1" ht="14.25" customHeight="1">
      <c r="A651" s="54"/>
    </row>
    <row r="652" spans="1:1" ht="14.25" customHeight="1">
      <c r="A652" s="54"/>
    </row>
    <row r="653" spans="1:1" ht="14.25" customHeight="1">
      <c r="A653" s="54"/>
    </row>
    <row r="654" spans="1:1" ht="14.25" customHeight="1">
      <c r="A654" s="54"/>
    </row>
    <row r="655" spans="1:1" ht="14.25" customHeight="1">
      <c r="A655" s="54"/>
    </row>
    <row r="656" spans="1:1" ht="14.25" customHeight="1">
      <c r="A656" s="54"/>
    </row>
    <row r="657" spans="1:1" ht="14.25" customHeight="1">
      <c r="A657" s="54"/>
    </row>
    <row r="658" spans="1:1" ht="14.25" customHeight="1">
      <c r="A658" s="54"/>
    </row>
    <row r="659" spans="1:1" ht="14.25" customHeight="1">
      <c r="A659" s="54"/>
    </row>
    <row r="660" spans="1:1" ht="14.25" customHeight="1">
      <c r="A660" s="54"/>
    </row>
    <row r="661" spans="1:1" ht="14.25" customHeight="1">
      <c r="A661" s="54"/>
    </row>
    <row r="662" spans="1:1" ht="14.25" customHeight="1">
      <c r="A662" s="54"/>
    </row>
    <row r="663" spans="1:1" ht="14.25" customHeight="1">
      <c r="A663" s="54"/>
    </row>
    <row r="664" spans="1:1" ht="14.25" customHeight="1">
      <c r="A664" s="54"/>
    </row>
    <row r="665" spans="1:1" ht="14.25" customHeight="1">
      <c r="A665" s="54"/>
    </row>
    <row r="666" spans="1:1" ht="14.25" customHeight="1">
      <c r="A666" s="54"/>
    </row>
    <row r="667" spans="1:1" ht="14.25" customHeight="1">
      <c r="A667" s="54"/>
    </row>
    <row r="668" spans="1:1" ht="14.25" customHeight="1">
      <c r="A668" s="54"/>
    </row>
    <row r="669" spans="1:1" ht="14.25" customHeight="1">
      <c r="A669" s="54"/>
    </row>
    <row r="670" spans="1:1" ht="14.25" customHeight="1">
      <c r="A670" s="54"/>
    </row>
    <row r="671" spans="1:1" ht="14.25" customHeight="1">
      <c r="A671" s="54"/>
    </row>
    <row r="672" spans="1:1" ht="14.25" customHeight="1">
      <c r="A672" s="54"/>
    </row>
    <row r="673" spans="1:1" ht="14.25" customHeight="1">
      <c r="A673" s="54"/>
    </row>
    <row r="674" spans="1:1" ht="14.25" customHeight="1">
      <c r="A674" s="54"/>
    </row>
    <row r="675" spans="1:1" ht="14.25" customHeight="1">
      <c r="A675" s="54"/>
    </row>
    <row r="676" spans="1:1" ht="14.25" customHeight="1">
      <c r="A676" s="54"/>
    </row>
    <row r="677" spans="1:1" ht="14.25" customHeight="1">
      <c r="A677" s="54"/>
    </row>
    <row r="678" spans="1:1" ht="14.25" customHeight="1">
      <c r="A678" s="54"/>
    </row>
    <row r="679" spans="1:1" ht="14.25" customHeight="1">
      <c r="A679" s="54"/>
    </row>
    <row r="680" spans="1:1" ht="14.25" customHeight="1">
      <c r="A680" s="54"/>
    </row>
    <row r="681" spans="1:1" ht="14.25" customHeight="1">
      <c r="A681" s="54"/>
    </row>
    <row r="682" spans="1:1" ht="14.25" customHeight="1">
      <c r="A682" s="54"/>
    </row>
    <row r="683" spans="1:1" ht="14.25" customHeight="1">
      <c r="A683" s="54"/>
    </row>
    <row r="684" spans="1:1" ht="14.25" customHeight="1">
      <c r="A684" s="54"/>
    </row>
    <row r="685" spans="1:1" ht="14.25" customHeight="1">
      <c r="A685" s="54"/>
    </row>
    <row r="686" spans="1:1" ht="14.25" customHeight="1">
      <c r="A686" s="54"/>
    </row>
    <row r="687" spans="1:1" ht="14.25" customHeight="1">
      <c r="A687" s="54"/>
    </row>
    <row r="688" spans="1:1" ht="14.25" customHeight="1">
      <c r="A688" s="54"/>
    </row>
    <row r="689" spans="1:1" ht="14.25" customHeight="1">
      <c r="A689" s="54"/>
    </row>
    <row r="690" spans="1:1" ht="14.25" customHeight="1">
      <c r="A690" s="54"/>
    </row>
    <row r="691" spans="1:1" ht="14.25" customHeight="1">
      <c r="A691" s="54"/>
    </row>
    <row r="692" spans="1:1" ht="14.25" customHeight="1">
      <c r="A692" s="54"/>
    </row>
    <row r="693" spans="1:1" ht="14.25" customHeight="1">
      <c r="A693" s="54"/>
    </row>
    <row r="694" spans="1:1" ht="14.25" customHeight="1">
      <c r="A694" s="54"/>
    </row>
    <row r="695" spans="1:1" ht="14.25" customHeight="1">
      <c r="A695" s="54"/>
    </row>
    <row r="696" spans="1:1" ht="14.25" customHeight="1">
      <c r="A696" s="54"/>
    </row>
    <row r="697" spans="1:1" ht="14.25" customHeight="1">
      <c r="A697" s="54"/>
    </row>
    <row r="698" spans="1:1" ht="14.25" customHeight="1">
      <c r="A698" s="54"/>
    </row>
    <row r="699" spans="1:1" ht="14.25" customHeight="1">
      <c r="A699" s="54"/>
    </row>
    <row r="700" spans="1:1" ht="14.25" customHeight="1">
      <c r="A700" s="54"/>
    </row>
    <row r="701" spans="1:1" ht="14.25" customHeight="1">
      <c r="A701" s="54"/>
    </row>
    <row r="702" spans="1:1" ht="14.25" customHeight="1">
      <c r="A702" s="54"/>
    </row>
    <row r="703" spans="1:1" ht="14.25" customHeight="1">
      <c r="A703" s="54"/>
    </row>
    <row r="704" spans="1:1" ht="14.25" customHeight="1">
      <c r="A704" s="54"/>
    </row>
    <row r="705" spans="1:1" ht="14.25" customHeight="1">
      <c r="A705" s="54"/>
    </row>
    <row r="706" spans="1:1" ht="14.25" customHeight="1">
      <c r="A706" s="54"/>
    </row>
    <row r="707" spans="1:1" ht="14.25" customHeight="1">
      <c r="A707" s="54"/>
    </row>
    <row r="708" spans="1:1" ht="14.25" customHeight="1">
      <c r="A708" s="54"/>
    </row>
    <row r="709" spans="1:1" ht="14.25" customHeight="1">
      <c r="A709" s="54"/>
    </row>
    <row r="710" spans="1:1" ht="14.25" customHeight="1">
      <c r="A710" s="54"/>
    </row>
    <row r="711" spans="1:1" ht="14.25" customHeight="1">
      <c r="A711" s="54"/>
    </row>
    <row r="712" spans="1:1" ht="14.25" customHeight="1">
      <c r="A712" s="54"/>
    </row>
    <row r="713" spans="1:1" ht="14.25" customHeight="1">
      <c r="A713" s="54"/>
    </row>
    <row r="714" spans="1:1" ht="14.25" customHeight="1">
      <c r="A714" s="54"/>
    </row>
    <row r="715" spans="1:1" ht="14.25" customHeight="1">
      <c r="A715" s="54"/>
    </row>
    <row r="716" spans="1:1" ht="14.25" customHeight="1">
      <c r="A716" s="54"/>
    </row>
    <row r="717" spans="1:1" ht="14.25" customHeight="1">
      <c r="A717" s="54"/>
    </row>
    <row r="718" spans="1:1" ht="14.25" customHeight="1">
      <c r="A718" s="54"/>
    </row>
    <row r="719" spans="1:1" ht="14.25" customHeight="1">
      <c r="A719" s="54"/>
    </row>
    <row r="720" spans="1:1" ht="14.25" customHeight="1">
      <c r="A720" s="54"/>
    </row>
    <row r="721" spans="1:1" ht="14.25" customHeight="1">
      <c r="A721" s="54"/>
    </row>
    <row r="722" spans="1:1" ht="14.25" customHeight="1">
      <c r="A722" s="54"/>
    </row>
    <row r="723" spans="1:1" ht="14.25" customHeight="1">
      <c r="A723" s="54"/>
    </row>
    <row r="724" spans="1:1" ht="14.25" customHeight="1">
      <c r="A724" s="54"/>
    </row>
    <row r="725" spans="1:1" ht="14.25" customHeight="1">
      <c r="A725" s="54"/>
    </row>
    <row r="726" spans="1:1" ht="14.25" customHeight="1">
      <c r="A726" s="54"/>
    </row>
    <row r="727" spans="1:1" ht="14.25" customHeight="1">
      <c r="A727" s="54"/>
    </row>
    <row r="728" spans="1:1" ht="14.25" customHeight="1">
      <c r="A728" s="54"/>
    </row>
    <row r="729" spans="1:1" ht="14.25" customHeight="1">
      <c r="A729" s="54"/>
    </row>
    <row r="730" spans="1:1" ht="14.25" customHeight="1">
      <c r="A730" s="54"/>
    </row>
    <row r="731" spans="1:1" ht="14.25" customHeight="1">
      <c r="A731" s="54"/>
    </row>
    <row r="732" spans="1:1" ht="14.25" customHeight="1">
      <c r="A732" s="54"/>
    </row>
    <row r="733" spans="1:1" ht="14.25" customHeight="1">
      <c r="A733" s="54"/>
    </row>
    <row r="734" spans="1:1" ht="14.25" customHeight="1">
      <c r="A734" s="54"/>
    </row>
    <row r="735" spans="1:1" ht="14.25" customHeight="1">
      <c r="A735" s="54"/>
    </row>
    <row r="736" spans="1:1" ht="14.25" customHeight="1">
      <c r="A736" s="54"/>
    </row>
    <row r="737" spans="1:1" ht="14.25" customHeight="1">
      <c r="A737" s="54"/>
    </row>
    <row r="738" spans="1:1" ht="14.25" customHeight="1">
      <c r="A738" s="54"/>
    </row>
    <row r="739" spans="1:1" ht="14.25" customHeight="1">
      <c r="A739" s="54"/>
    </row>
    <row r="740" spans="1:1" ht="14.25" customHeight="1">
      <c r="A740" s="54"/>
    </row>
    <row r="741" spans="1:1" ht="14.25" customHeight="1">
      <c r="A741" s="54"/>
    </row>
    <row r="742" spans="1:1" ht="14.25" customHeight="1">
      <c r="A742" s="54"/>
    </row>
    <row r="743" spans="1:1" ht="14.25" customHeight="1">
      <c r="A743" s="54"/>
    </row>
    <row r="744" spans="1:1" ht="14.25" customHeight="1">
      <c r="A744" s="54"/>
    </row>
    <row r="745" spans="1:1" ht="14.25" customHeight="1">
      <c r="A745" s="54"/>
    </row>
    <row r="746" spans="1:1" ht="14.25" customHeight="1">
      <c r="A746" s="54"/>
    </row>
    <row r="747" spans="1:1" ht="14.25" customHeight="1">
      <c r="A747" s="54"/>
    </row>
    <row r="748" spans="1:1" ht="14.25" customHeight="1">
      <c r="A748" s="54"/>
    </row>
    <row r="749" spans="1:1" ht="14.25" customHeight="1">
      <c r="A749" s="54"/>
    </row>
    <row r="750" spans="1:1" ht="14.25" customHeight="1">
      <c r="A750" s="54"/>
    </row>
    <row r="751" spans="1:1" ht="14.25" customHeight="1">
      <c r="A751" s="54"/>
    </row>
    <row r="752" spans="1:1" ht="14.25" customHeight="1">
      <c r="A752" s="54"/>
    </row>
    <row r="753" spans="1:1" ht="14.25" customHeight="1">
      <c r="A753" s="54"/>
    </row>
    <row r="754" spans="1:1" ht="14.25" customHeight="1">
      <c r="A754" s="54"/>
    </row>
    <row r="755" spans="1:1" ht="14.25" customHeight="1">
      <c r="A755" s="54"/>
    </row>
    <row r="756" spans="1:1" ht="14.25" customHeight="1">
      <c r="A756" s="54"/>
    </row>
    <row r="757" spans="1:1" ht="14.25" customHeight="1">
      <c r="A757" s="54"/>
    </row>
    <row r="758" spans="1:1" ht="14.25" customHeight="1">
      <c r="A758" s="54"/>
    </row>
    <row r="759" spans="1:1" ht="14.25" customHeight="1">
      <c r="A759" s="54"/>
    </row>
    <row r="760" spans="1:1" ht="14.25" customHeight="1">
      <c r="A760" s="54"/>
    </row>
    <row r="761" spans="1:1" ht="14.25" customHeight="1">
      <c r="A761" s="54"/>
    </row>
    <row r="762" spans="1:1" ht="14.25" customHeight="1">
      <c r="A762" s="54"/>
    </row>
    <row r="763" spans="1:1" ht="14.25" customHeight="1">
      <c r="A763" s="54"/>
    </row>
    <row r="764" spans="1:1" ht="14.25" customHeight="1">
      <c r="A764" s="54"/>
    </row>
    <row r="765" spans="1:1" ht="14.25" customHeight="1">
      <c r="A765" s="54"/>
    </row>
    <row r="766" spans="1:1" ht="14.25" customHeight="1">
      <c r="A766" s="54"/>
    </row>
    <row r="767" spans="1:1" ht="14.25" customHeight="1">
      <c r="A767" s="54"/>
    </row>
    <row r="768" spans="1:1" ht="14.25" customHeight="1">
      <c r="A768" s="54"/>
    </row>
    <row r="769" spans="1:1" ht="14.25" customHeight="1">
      <c r="A769" s="54"/>
    </row>
    <row r="770" spans="1:1" ht="14.25" customHeight="1">
      <c r="A770" s="54"/>
    </row>
    <row r="771" spans="1:1" ht="14.25" customHeight="1">
      <c r="A771" s="54"/>
    </row>
    <row r="772" spans="1:1" ht="14.25" customHeight="1">
      <c r="A772" s="54"/>
    </row>
    <row r="773" spans="1:1" ht="14.25" customHeight="1">
      <c r="A773" s="54"/>
    </row>
    <row r="774" spans="1:1" ht="14.25" customHeight="1">
      <c r="A774" s="54"/>
    </row>
    <row r="775" spans="1:1" ht="14.25" customHeight="1">
      <c r="A775" s="54"/>
    </row>
    <row r="776" spans="1:1" ht="14.25" customHeight="1">
      <c r="A776" s="54"/>
    </row>
    <row r="777" spans="1:1" ht="14.25" customHeight="1">
      <c r="A777" s="54"/>
    </row>
    <row r="778" spans="1:1" ht="14.25" customHeight="1">
      <c r="A778" s="54"/>
    </row>
    <row r="779" spans="1:1" ht="14.25" customHeight="1">
      <c r="A779" s="54"/>
    </row>
    <row r="780" spans="1:1" ht="14.25" customHeight="1">
      <c r="A780" s="54"/>
    </row>
    <row r="781" spans="1:1" ht="14.25" customHeight="1">
      <c r="A781" s="54"/>
    </row>
    <row r="782" spans="1:1" ht="14.25" customHeight="1">
      <c r="A782" s="54"/>
    </row>
    <row r="783" spans="1:1" ht="14.25" customHeight="1">
      <c r="A783" s="54"/>
    </row>
    <row r="784" spans="1:1" ht="14.25" customHeight="1">
      <c r="A784" s="54"/>
    </row>
    <row r="785" spans="1:1" ht="14.25" customHeight="1">
      <c r="A785" s="54"/>
    </row>
    <row r="786" spans="1:1" ht="14.25" customHeight="1">
      <c r="A786" s="54"/>
    </row>
    <row r="787" spans="1:1" ht="14.25" customHeight="1">
      <c r="A787" s="54"/>
    </row>
    <row r="788" spans="1:1" ht="14.25" customHeight="1">
      <c r="A788" s="54"/>
    </row>
    <row r="789" spans="1:1" ht="14.25" customHeight="1">
      <c r="A789" s="54"/>
    </row>
    <row r="790" spans="1:1" ht="14.25" customHeight="1">
      <c r="A790" s="54"/>
    </row>
    <row r="791" spans="1:1" ht="14.25" customHeight="1">
      <c r="A791" s="54"/>
    </row>
    <row r="792" spans="1:1" ht="14.25" customHeight="1">
      <c r="A792" s="54"/>
    </row>
    <row r="793" spans="1:1" ht="14.25" customHeight="1">
      <c r="A793" s="54"/>
    </row>
    <row r="794" spans="1:1" ht="14.25" customHeight="1">
      <c r="A794" s="54"/>
    </row>
    <row r="795" spans="1:1" ht="14.25" customHeight="1">
      <c r="A795" s="54"/>
    </row>
    <row r="796" spans="1:1" ht="14.25" customHeight="1">
      <c r="A796" s="54"/>
    </row>
    <row r="797" spans="1:1" ht="14.25" customHeight="1">
      <c r="A797" s="54"/>
    </row>
    <row r="798" spans="1:1" ht="14.25" customHeight="1">
      <c r="A798" s="54"/>
    </row>
    <row r="799" spans="1:1" ht="14.25" customHeight="1">
      <c r="A799" s="54"/>
    </row>
    <row r="800" spans="1:1" ht="14.25" customHeight="1">
      <c r="A800" s="54"/>
    </row>
    <row r="801" spans="1:1" ht="14.25" customHeight="1">
      <c r="A801" s="54"/>
    </row>
    <row r="802" spans="1:1" ht="14.25" customHeight="1">
      <c r="A802" s="54"/>
    </row>
    <row r="803" spans="1:1" ht="14.25" customHeight="1">
      <c r="A803" s="54"/>
    </row>
    <row r="804" spans="1:1" ht="14.25" customHeight="1">
      <c r="A804" s="54"/>
    </row>
    <row r="805" spans="1:1" ht="14.25" customHeight="1">
      <c r="A805" s="54"/>
    </row>
    <row r="806" spans="1:1" ht="14.25" customHeight="1">
      <c r="A806" s="54"/>
    </row>
    <row r="807" spans="1:1" ht="14.25" customHeight="1">
      <c r="A807" s="54"/>
    </row>
    <row r="808" spans="1:1" ht="14.25" customHeight="1">
      <c r="A808" s="54"/>
    </row>
    <row r="809" spans="1:1" ht="14.25" customHeight="1">
      <c r="A809" s="54"/>
    </row>
    <row r="810" spans="1:1" ht="14.25" customHeight="1">
      <c r="A810" s="54"/>
    </row>
    <row r="811" spans="1:1" ht="14.25" customHeight="1">
      <c r="A811" s="54"/>
    </row>
    <row r="812" spans="1:1" ht="14.25" customHeight="1">
      <c r="A812" s="54"/>
    </row>
    <row r="813" spans="1:1" ht="14.25" customHeight="1">
      <c r="A813" s="54"/>
    </row>
    <row r="814" spans="1:1" ht="14.25" customHeight="1">
      <c r="A814" s="54"/>
    </row>
    <row r="815" spans="1:1" ht="14.25" customHeight="1">
      <c r="A815" s="54"/>
    </row>
    <row r="816" spans="1:1" ht="14.25" customHeight="1">
      <c r="A816" s="54"/>
    </row>
    <row r="817" spans="1:1" ht="14.25" customHeight="1">
      <c r="A817" s="54"/>
    </row>
    <row r="818" spans="1:1" ht="14.25" customHeight="1">
      <c r="A818" s="54"/>
    </row>
    <row r="819" spans="1:1" ht="14.25" customHeight="1">
      <c r="A819" s="54"/>
    </row>
    <row r="820" spans="1:1" ht="14.25" customHeight="1">
      <c r="A820" s="54"/>
    </row>
    <row r="821" spans="1:1" ht="14.25" customHeight="1">
      <c r="A821" s="54"/>
    </row>
    <row r="822" spans="1:1" ht="14.25" customHeight="1">
      <c r="A822" s="54"/>
    </row>
    <row r="823" spans="1:1" ht="14.25" customHeight="1">
      <c r="A823" s="54"/>
    </row>
    <row r="824" spans="1:1" ht="14.25" customHeight="1">
      <c r="A824" s="54"/>
    </row>
    <row r="825" spans="1:1" ht="14.25" customHeight="1">
      <c r="A825" s="54"/>
    </row>
    <row r="826" spans="1:1" ht="14.25" customHeight="1">
      <c r="A826" s="54"/>
    </row>
    <row r="827" spans="1:1" ht="14.25" customHeight="1">
      <c r="A827" s="54"/>
    </row>
    <row r="828" spans="1:1" ht="14.25" customHeight="1">
      <c r="A828" s="54"/>
    </row>
    <row r="829" spans="1:1" ht="14.25" customHeight="1">
      <c r="A829" s="54"/>
    </row>
    <row r="830" spans="1:1" ht="14.25" customHeight="1">
      <c r="A830" s="54"/>
    </row>
    <row r="831" spans="1:1" ht="14.25" customHeight="1">
      <c r="A831" s="54"/>
    </row>
    <row r="832" spans="1:1" ht="14.25" customHeight="1">
      <c r="A832" s="54"/>
    </row>
    <row r="833" spans="1:1" ht="14.25" customHeight="1">
      <c r="A833" s="54"/>
    </row>
    <row r="834" spans="1:1" ht="14.25" customHeight="1">
      <c r="A834" s="54"/>
    </row>
    <row r="835" spans="1:1" ht="14.25" customHeight="1">
      <c r="A835" s="54"/>
    </row>
    <row r="836" spans="1:1" ht="14.25" customHeight="1">
      <c r="A836" s="54"/>
    </row>
    <row r="837" spans="1:1" ht="14.25" customHeight="1">
      <c r="A837" s="54"/>
    </row>
    <row r="838" spans="1:1" ht="14.25" customHeight="1">
      <c r="A838" s="54"/>
    </row>
    <row r="839" spans="1:1" ht="14.25" customHeight="1">
      <c r="A839" s="54"/>
    </row>
    <row r="840" spans="1:1" ht="14.25" customHeight="1">
      <c r="A840" s="54"/>
    </row>
    <row r="841" spans="1:1" ht="14.25" customHeight="1">
      <c r="A841" s="54"/>
    </row>
    <row r="842" spans="1:1" ht="14.25" customHeight="1">
      <c r="A842" s="54"/>
    </row>
    <row r="843" spans="1:1" ht="14.25" customHeight="1">
      <c r="A843" s="54"/>
    </row>
    <row r="844" spans="1:1" ht="14.25" customHeight="1">
      <c r="A844" s="54"/>
    </row>
    <row r="845" spans="1:1" ht="14.25" customHeight="1">
      <c r="A845" s="54"/>
    </row>
    <row r="846" spans="1:1" ht="14.25" customHeight="1">
      <c r="A846" s="54"/>
    </row>
    <row r="847" spans="1:1" ht="14.25" customHeight="1">
      <c r="A847" s="54"/>
    </row>
    <row r="848" spans="1:1" ht="14.25" customHeight="1">
      <c r="A848" s="54"/>
    </row>
    <row r="849" spans="1:1" ht="14.25" customHeight="1">
      <c r="A849" s="54"/>
    </row>
    <row r="850" spans="1:1" ht="14.25" customHeight="1">
      <c r="A850" s="54"/>
    </row>
    <row r="851" spans="1:1" ht="14.25" customHeight="1">
      <c r="A851" s="54"/>
    </row>
    <row r="852" spans="1:1" ht="14.25" customHeight="1">
      <c r="A852" s="54"/>
    </row>
    <row r="853" spans="1:1" ht="14.25" customHeight="1">
      <c r="A853" s="54"/>
    </row>
    <row r="854" spans="1:1" ht="14.25" customHeight="1">
      <c r="A854" s="54"/>
    </row>
    <row r="855" spans="1:1" ht="14.25" customHeight="1">
      <c r="A855" s="54"/>
    </row>
    <row r="856" spans="1:1" ht="14.25" customHeight="1">
      <c r="A856" s="54"/>
    </row>
    <row r="857" spans="1:1" ht="14.25" customHeight="1">
      <c r="A857" s="54"/>
    </row>
    <row r="858" spans="1:1" ht="14.25" customHeight="1">
      <c r="A858" s="54"/>
    </row>
    <row r="859" spans="1:1" ht="14.25" customHeight="1">
      <c r="A859" s="54"/>
    </row>
    <row r="860" spans="1:1" ht="14.25" customHeight="1">
      <c r="A860" s="54"/>
    </row>
    <row r="861" spans="1:1" ht="14.25" customHeight="1">
      <c r="A861" s="54"/>
    </row>
    <row r="862" spans="1:1" ht="14.25" customHeight="1">
      <c r="A862" s="54"/>
    </row>
    <row r="863" spans="1:1" ht="14.25" customHeight="1">
      <c r="A863" s="54"/>
    </row>
    <row r="864" spans="1:1" ht="14.25" customHeight="1">
      <c r="A864" s="54"/>
    </row>
    <row r="865" spans="1:1" ht="14.25" customHeight="1">
      <c r="A865" s="54"/>
    </row>
    <row r="866" spans="1:1" ht="14.25" customHeight="1">
      <c r="A866" s="54"/>
    </row>
    <row r="867" spans="1:1" ht="14.25" customHeight="1">
      <c r="A867" s="54"/>
    </row>
    <row r="868" spans="1:1" ht="14.25" customHeight="1">
      <c r="A868" s="54"/>
    </row>
    <row r="869" spans="1:1" ht="14.25" customHeight="1">
      <c r="A869" s="54"/>
    </row>
    <row r="870" spans="1:1" ht="14.25" customHeight="1">
      <c r="A870" s="54"/>
    </row>
    <row r="871" spans="1:1" ht="14.25" customHeight="1">
      <c r="A871" s="54"/>
    </row>
    <row r="872" spans="1:1" ht="14.25" customHeight="1">
      <c r="A872" s="54"/>
    </row>
    <row r="873" spans="1:1" ht="14.25" customHeight="1">
      <c r="A873" s="54"/>
    </row>
    <row r="874" spans="1:1" ht="14.25" customHeight="1">
      <c r="A874" s="54"/>
    </row>
    <row r="875" spans="1:1" ht="14.25" customHeight="1">
      <c r="A875" s="54"/>
    </row>
    <row r="876" spans="1:1" ht="14.25" customHeight="1">
      <c r="A876" s="54"/>
    </row>
    <row r="877" spans="1:1" ht="14.25" customHeight="1">
      <c r="A877" s="54"/>
    </row>
    <row r="878" spans="1:1" ht="14.25" customHeight="1">
      <c r="A878" s="54"/>
    </row>
    <row r="879" spans="1:1" ht="14.25" customHeight="1">
      <c r="A879" s="54"/>
    </row>
    <row r="880" spans="1:1" ht="14.25" customHeight="1">
      <c r="A880" s="54"/>
    </row>
    <row r="881" spans="1:1" ht="14.25" customHeight="1">
      <c r="A881" s="54"/>
    </row>
    <row r="882" spans="1:1" ht="14.25" customHeight="1">
      <c r="A882" s="54"/>
    </row>
    <row r="883" spans="1:1" ht="14.25" customHeight="1">
      <c r="A883" s="54"/>
    </row>
    <row r="884" spans="1:1" ht="14.25" customHeight="1">
      <c r="A884" s="54"/>
    </row>
    <row r="885" spans="1:1" ht="14.25" customHeight="1">
      <c r="A885" s="54"/>
    </row>
    <row r="886" spans="1:1" ht="14.25" customHeight="1">
      <c r="A886" s="54"/>
    </row>
    <row r="887" spans="1:1" ht="14.25" customHeight="1">
      <c r="A887" s="54"/>
    </row>
    <row r="888" spans="1:1" ht="14.25" customHeight="1">
      <c r="A888" s="54"/>
    </row>
    <row r="889" spans="1:1" ht="14.25" customHeight="1">
      <c r="A889" s="54"/>
    </row>
    <row r="890" spans="1:1" ht="14.25" customHeight="1">
      <c r="A890" s="54"/>
    </row>
    <row r="891" spans="1:1" ht="14.25" customHeight="1">
      <c r="A891" s="54"/>
    </row>
    <row r="892" spans="1:1" ht="14.25" customHeight="1">
      <c r="A892" s="54"/>
    </row>
    <row r="893" spans="1:1" ht="14.25" customHeight="1">
      <c r="A893" s="54"/>
    </row>
    <row r="894" spans="1:1" ht="14.25" customHeight="1">
      <c r="A894" s="54"/>
    </row>
    <row r="895" spans="1:1" ht="14.25" customHeight="1">
      <c r="A895" s="54"/>
    </row>
    <row r="896" spans="1:1" ht="14.25" customHeight="1">
      <c r="A896" s="54"/>
    </row>
    <row r="897" spans="1:1" ht="14.25" customHeight="1">
      <c r="A897" s="54"/>
    </row>
    <row r="898" spans="1:1" ht="14.25" customHeight="1">
      <c r="A898" s="54"/>
    </row>
    <row r="899" spans="1:1" ht="14.25" customHeight="1">
      <c r="A899" s="54"/>
    </row>
    <row r="900" spans="1:1" ht="14.25" customHeight="1">
      <c r="A900" s="54"/>
    </row>
    <row r="901" spans="1:1" ht="14.25" customHeight="1">
      <c r="A901" s="54"/>
    </row>
    <row r="902" spans="1:1" ht="14.25" customHeight="1">
      <c r="A902" s="54"/>
    </row>
    <row r="903" spans="1:1" ht="14.25" customHeight="1">
      <c r="A903" s="54"/>
    </row>
    <row r="904" spans="1:1" ht="14.25" customHeight="1">
      <c r="A904" s="54"/>
    </row>
    <row r="905" spans="1:1" ht="14.25" customHeight="1">
      <c r="A905" s="54"/>
    </row>
    <row r="906" spans="1:1" ht="14.25" customHeight="1">
      <c r="A906" s="54"/>
    </row>
    <row r="907" spans="1:1" ht="14.25" customHeight="1">
      <c r="A907" s="54"/>
    </row>
    <row r="908" spans="1:1" ht="14.25" customHeight="1">
      <c r="A908" s="54"/>
    </row>
    <row r="909" spans="1:1" ht="14.25" customHeight="1">
      <c r="A909" s="54"/>
    </row>
    <row r="910" spans="1:1" ht="14.25" customHeight="1">
      <c r="A910" s="54"/>
    </row>
    <row r="911" spans="1:1" ht="14.25" customHeight="1">
      <c r="A911" s="54"/>
    </row>
    <row r="912" spans="1:1" ht="14.25" customHeight="1">
      <c r="A912" s="54"/>
    </row>
    <row r="913" spans="1:1" ht="14.25" customHeight="1">
      <c r="A913" s="54"/>
    </row>
    <row r="914" spans="1:1" ht="14.25" customHeight="1">
      <c r="A914" s="54"/>
    </row>
    <row r="915" spans="1:1" ht="14.25" customHeight="1">
      <c r="A915" s="54"/>
    </row>
    <row r="916" spans="1:1" ht="14.25" customHeight="1">
      <c r="A916" s="54"/>
    </row>
    <row r="917" spans="1:1" ht="14.25" customHeight="1">
      <c r="A917" s="54"/>
    </row>
    <row r="918" spans="1:1" ht="14.25" customHeight="1">
      <c r="A918" s="54"/>
    </row>
    <row r="919" spans="1:1" ht="14.25" customHeight="1">
      <c r="A919" s="54"/>
    </row>
    <row r="920" spans="1:1" ht="14.25" customHeight="1">
      <c r="A920" s="54"/>
    </row>
    <row r="921" spans="1:1" ht="14.25" customHeight="1">
      <c r="A921" s="54"/>
    </row>
    <row r="922" spans="1:1" ht="14.25" customHeight="1">
      <c r="A922" s="54"/>
    </row>
    <row r="923" spans="1:1" ht="14.25" customHeight="1">
      <c r="A923" s="54"/>
    </row>
    <row r="924" spans="1:1" ht="14.25" customHeight="1">
      <c r="A924" s="54"/>
    </row>
    <row r="925" spans="1:1" ht="14.25" customHeight="1">
      <c r="A925" s="54"/>
    </row>
    <row r="926" spans="1:1" ht="14.25" customHeight="1">
      <c r="A926" s="54"/>
    </row>
    <row r="927" spans="1:1" ht="14.25" customHeight="1">
      <c r="A927" s="54"/>
    </row>
    <row r="928" spans="1:1" ht="14.25" customHeight="1">
      <c r="A928" s="54"/>
    </row>
    <row r="929" spans="1:1" ht="14.25" customHeight="1">
      <c r="A929" s="54"/>
    </row>
    <row r="930" spans="1:1" ht="14.25" customHeight="1">
      <c r="A930" s="54"/>
    </row>
    <row r="931" spans="1:1" ht="14.25" customHeight="1">
      <c r="A931" s="54"/>
    </row>
    <row r="932" spans="1:1" ht="14.25" customHeight="1">
      <c r="A932" s="54"/>
    </row>
    <row r="933" spans="1:1" ht="14.25" customHeight="1">
      <c r="A933" s="54"/>
    </row>
    <row r="934" spans="1:1" ht="14.25" customHeight="1">
      <c r="A934" s="54"/>
    </row>
    <row r="935" spans="1:1" ht="14.25" customHeight="1">
      <c r="A935" s="54"/>
    </row>
    <row r="936" spans="1:1" ht="14.25" customHeight="1">
      <c r="A936" s="54"/>
    </row>
    <row r="937" spans="1:1" ht="14.25" customHeight="1">
      <c r="A937" s="54"/>
    </row>
    <row r="938" spans="1:1" ht="14.25" customHeight="1">
      <c r="A938" s="54"/>
    </row>
    <row r="939" spans="1:1" ht="14.25" customHeight="1">
      <c r="A939" s="54"/>
    </row>
    <row r="940" spans="1:1" ht="14.25" customHeight="1">
      <c r="A940" s="54"/>
    </row>
    <row r="941" spans="1:1" ht="14.25" customHeight="1">
      <c r="A941" s="54"/>
    </row>
    <row r="942" spans="1:1" ht="14.25" customHeight="1">
      <c r="A942" s="54"/>
    </row>
    <row r="943" spans="1:1" ht="14.25" customHeight="1">
      <c r="A943" s="54"/>
    </row>
    <row r="944" spans="1:1" ht="14.25" customHeight="1">
      <c r="A944" s="54"/>
    </row>
    <row r="945" spans="1:1" ht="14.25" customHeight="1">
      <c r="A945" s="54"/>
    </row>
    <row r="946" spans="1:1" ht="14.25" customHeight="1">
      <c r="A946" s="54"/>
    </row>
    <row r="947" spans="1:1" ht="14.25" customHeight="1">
      <c r="A947" s="54"/>
    </row>
    <row r="948" spans="1:1" ht="14.25" customHeight="1">
      <c r="A948" s="54"/>
    </row>
    <row r="949" spans="1:1" ht="14.25" customHeight="1">
      <c r="A949" s="54"/>
    </row>
    <row r="950" spans="1:1" ht="14.25" customHeight="1">
      <c r="A950" s="54"/>
    </row>
    <row r="951" spans="1:1" ht="14.25" customHeight="1">
      <c r="A951" s="54"/>
    </row>
    <row r="952" spans="1:1" ht="14.25" customHeight="1">
      <c r="A952" s="54"/>
    </row>
    <row r="953" spans="1:1" ht="14.25" customHeight="1">
      <c r="A953" s="54"/>
    </row>
    <row r="954" spans="1:1" ht="14.25" customHeight="1">
      <c r="A954" s="54"/>
    </row>
    <row r="955" spans="1:1" ht="14.25" customHeight="1">
      <c r="A955" s="54"/>
    </row>
    <row r="956" spans="1:1" ht="14.25" customHeight="1">
      <c r="A956" s="54"/>
    </row>
    <row r="957" spans="1:1" ht="14.25" customHeight="1">
      <c r="A957" s="54"/>
    </row>
    <row r="958" spans="1:1" ht="14.25" customHeight="1">
      <c r="A958" s="54"/>
    </row>
    <row r="959" spans="1:1" ht="14.25" customHeight="1">
      <c r="A959" s="54"/>
    </row>
    <row r="960" spans="1:1" ht="14.25" customHeight="1">
      <c r="A960" s="54"/>
    </row>
    <row r="961" spans="1:1" ht="14.25" customHeight="1">
      <c r="A961" s="54"/>
    </row>
    <row r="962" spans="1:1" ht="14.25" customHeight="1">
      <c r="A962" s="54"/>
    </row>
    <row r="963" spans="1:1" ht="14.25" customHeight="1">
      <c r="A963" s="54"/>
    </row>
    <row r="964" spans="1:1" ht="14.25" customHeight="1">
      <c r="A964" s="54"/>
    </row>
    <row r="965" spans="1:1" ht="14.25" customHeight="1">
      <c r="A965" s="54"/>
    </row>
    <row r="966" spans="1:1" ht="14.25" customHeight="1">
      <c r="A966" s="54"/>
    </row>
    <row r="967" spans="1:1" ht="14.25" customHeight="1">
      <c r="A967" s="54"/>
    </row>
    <row r="968" spans="1:1" ht="14.25" customHeight="1">
      <c r="A968" s="54"/>
    </row>
    <row r="969" spans="1:1" ht="14.25" customHeight="1">
      <c r="A969" s="54"/>
    </row>
    <row r="970" spans="1:1" ht="14.25" customHeight="1">
      <c r="A970" s="54"/>
    </row>
    <row r="971" spans="1:1" ht="14.25" customHeight="1">
      <c r="A971" s="54"/>
    </row>
    <row r="972" spans="1:1" ht="14.25" customHeight="1">
      <c r="A972" s="54"/>
    </row>
    <row r="973" spans="1:1" ht="14.25" customHeight="1">
      <c r="A973" s="54"/>
    </row>
    <row r="974" spans="1:1" ht="14.25" customHeight="1">
      <c r="A974" s="54"/>
    </row>
    <row r="975" spans="1:1" ht="14.25" customHeight="1">
      <c r="A975" s="54"/>
    </row>
    <row r="976" spans="1:1" ht="14.25" customHeight="1">
      <c r="A976" s="54"/>
    </row>
    <row r="977" spans="1:1" ht="14.25" customHeight="1">
      <c r="A977" s="54"/>
    </row>
    <row r="978" spans="1:1" ht="14.25" customHeight="1">
      <c r="A978" s="54"/>
    </row>
    <row r="979" spans="1:1" ht="14.25" customHeight="1">
      <c r="A979" s="54"/>
    </row>
    <row r="980" spans="1:1" ht="14.25" customHeight="1">
      <c r="A980" s="54"/>
    </row>
    <row r="981" spans="1:1" ht="14.25" customHeight="1">
      <c r="A981" s="54"/>
    </row>
    <row r="982" spans="1:1" ht="14.25" customHeight="1">
      <c r="A982" s="54"/>
    </row>
    <row r="983" spans="1:1" ht="14.25" customHeight="1">
      <c r="A983" s="54"/>
    </row>
    <row r="984" spans="1:1" ht="14.25" customHeight="1">
      <c r="A984" s="54"/>
    </row>
    <row r="985" spans="1:1" ht="14.25" customHeight="1">
      <c r="A985" s="54"/>
    </row>
    <row r="986" spans="1:1" ht="14.25" customHeight="1">
      <c r="A986" s="54"/>
    </row>
    <row r="987" spans="1:1" ht="14.25" customHeight="1">
      <c r="A987" s="54"/>
    </row>
    <row r="988" spans="1:1" ht="14.25" customHeight="1">
      <c r="A988" s="54"/>
    </row>
    <row r="989" spans="1:1" ht="14.25" customHeight="1">
      <c r="A989" s="54"/>
    </row>
    <row r="990" spans="1:1" ht="14.25" customHeight="1">
      <c r="A990" s="54"/>
    </row>
    <row r="991" spans="1:1" ht="14.25" customHeight="1">
      <c r="A991" s="54"/>
    </row>
    <row r="992" spans="1:1" ht="14.25" customHeight="1">
      <c r="A992" s="54"/>
    </row>
    <row r="993" spans="1:1" ht="14.25" customHeight="1">
      <c r="A993" s="54"/>
    </row>
    <row r="994" spans="1:1" ht="14.25" customHeight="1">
      <c r="A994" s="54"/>
    </row>
    <row r="995" spans="1:1" ht="14.25" customHeight="1">
      <c r="A995" s="54"/>
    </row>
    <row r="996" spans="1:1" ht="14.25" customHeight="1">
      <c r="A996" s="54"/>
    </row>
    <row r="997" spans="1:1" ht="14.25" customHeight="1">
      <c r="A997" s="54"/>
    </row>
    <row r="998" spans="1:1" ht="14.25" customHeight="1">
      <c r="A998" s="54"/>
    </row>
    <row r="999" spans="1:1" ht="14.25" customHeight="1">
      <c r="A999" s="54"/>
    </row>
    <row r="1000" spans="1:1" ht="14.25" customHeight="1">
      <c r="A1000" s="54"/>
    </row>
    <row r="1001" spans="1:1" ht="14.25" customHeight="1">
      <c r="A1001" s="54"/>
    </row>
    <row r="1002" spans="1:1" ht="14.25" customHeight="1">
      <c r="A1002" s="54"/>
    </row>
    <row r="1003" spans="1:1" ht="14.25" customHeight="1">
      <c r="A1003" s="54"/>
    </row>
    <row r="1004" spans="1:1" ht="14.25" customHeight="1">
      <c r="A1004" s="54"/>
    </row>
    <row r="1005" spans="1:1" ht="14.25" customHeight="1">
      <c r="A1005" s="54"/>
    </row>
    <row r="1006" spans="1:1" ht="14.25" customHeight="1">
      <c r="A1006" s="54"/>
    </row>
    <row r="1007" spans="1:1" ht="14.25" customHeight="1">
      <c r="A1007" s="54"/>
    </row>
    <row r="1008" spans="1:1" ht="14.25" customHeight="1">
      <c r="A1008" s="54"/>
    </row>
    <row r="1009" spans="1:1" ht="14.25" customHeight="1">
      <c r="A1009" s="54"/>
    </row>
    <row r="1010" spans="1:1" ht="14.25" customHeight="1">
      <c r="A1010" s="54"/>
    </row>
    <row r="1011" spans="1:1" ht="14.25" customHeight="1">
      <c r="A1011" s="54"/>
    </row>
    <row r="1012" spans="1:1" ht="14.25" customHeight="1">
      <c r="A1012" s="54"/>
    </row>
    <row r="1013" spans="1:1" ht="14.25" customHeight="1">
      <c r="A1013" s="54"/>
    </row>
    <row r="1014" spans="1:1" ht="14.25" customHeight="1">
      <c r="A1014" s="54"/>
    </row>
    <row r="1015" spans="1:1" ht="14.25" customHeight="1">
      <c r="A1015" s="54"/>
    </row>
    <row r="1016" spans="1:1" ht="14.25" customHeight="1">
      <c r="A1016" s="54"/>
    </row>
    <row r="1017" spans="1:1" ht="14.25" customHeight="1">
      <c r="A1017" s="54"/>
    </row>
    <row r="1018" spans="1:1" ht="14.25" customHeight="1">
      <c r="A1018" s="54"/>
    </row>
    <row r="1019" spans="1:1" ht="14.25" customHeight="1">
      <c r="A1019" s="54"/>
    </row>
    <row r="1020" spans="1:1" ht="14.25" customHeight="1">
      <c r="A1020" s="54"/>
    </row>
    <row r="1021" spans="1:1" ht="14.25" customHeight="1">
      <c r="A1021" s="54"/>
    </row>
    <row r="1022" spans="1:1" ht="14.25" customHeight="1">
      <c r="A1022" s="54"/>
    </row>
    <row r="1023" spans="1:1" ht="14.25" customHeight="1">
      <c r="A1023" s="54"/>
    </row>
    <row r="1024" spans="1:1" ht="14.25" customHeight="1">
      <c r="A1024" s="54"/>
    </row>
    <row r="1025" spans="1:1" ht="14.25" customHeight="1">
      <c r="A1025" s="54"/>
    </row>
    <row r="1026" spans="1:1" ht="14.25" customHeight="1">
      <c r="A1026" s="54"/>
    </row>
    <row r="1027" spans="1:1" ht="14.25" customHeight="1">
      <c r="A1027" s="54"/>
    </row>
    <row r="1028" spans="1:1" ht="14.25" customHeight="1">
      <c r="A1028" s="54"/>
    </row>
    <row r="1029" spans="1:1" ht="14.25" customHeight="1">
      <c r="A1029" s="54"/>
    </row>
    <row r="1030" spans="1:1" ht="14.25" customHeight="1">
      <c r="A1030" s="54"/>
    </row>
    <row r="1031" spans="1:1" ht="14.25" customHeight="1">
      <c r="A1031" s="54"/>
    </row>
    <row r="1032" spans="1:1" ht="14.25" customHeight="1">
      <c r="A1032" s="54"/>
    </row>
    <row r="1033" spans="1:1" ht="14.25" customHeight="1">
      <c r="A1033" s="54"/>
    </row>
    <row r="1034" spans="1:1" ht="14.25" customHeight="1">
      <c r="A1034" s="54"/>
    </row>
    <row r="1035" spans="1:1" ht="14.25" customHeight="1">
      <c r="A1035" s="54"/>
    </row>
    <row r="1036" spans="1:1" ht="14.25" customHeight="1">
      <c r="A1036" s="54"/>
    </row>
    <row r="1037" spans="1:1" ht="14.25" customHeight="1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topLeftCell="A9" workbookViewId="0">
      <selection activeCell="F38" sqref="F38"/>
    </sheetView>
  </sheetViews>
  <sheetFormatPr defaultColWidth="12.58203125" defaultRowHeight="15" customHeight="1"/>
  <cols>
    <col min="1" max="1" width="14.08203125" customWidth="1"/>
    <col min="2" max="2" width="12" bestFit="1" customWidth="1"/>
    <col min="3" max="4" width="10" bestFit="1" customWidth="1"/>
    <col min="5" max="7" width="9.582031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4" customHeight="1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4" customHeight="1">
      <c r="A14" s="55" t="s">
        <v>398</v>
      </c>
      <c r="B14" s="32">
        <v>30594013</v>
      </c>
      <c r="C14" s="32">
        <v>25817254</v>
      </c>
      <c r="D14" s="32">
        <v>43531108</v>
      </c>
      <c r="E14" s="32">
        <v>33110346</v>
      </c>
      <c r="F14" s="32"/>
      <c r="G14" s="32"/>
      <c r="H14" s="32"/>
      <c r="I14" s="32"/>
      <c r="J14" s="32"/>
      <c r="K14" s="32"/>
      <c r="L14" s="32"/>
      <c r="M14" s="32"/>
      <c r="N14" s="55">
        <f>SUM(B14:M14)</f>
        <v>133052721</v>
      </c>
      <c r="FR14" s="32"/>
    </row>
    <row r="15" spans="1:174" ht="34.4" customHeight="1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4" hidden="1" customHeight="1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4" customHeight="1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>
      <c r="B29" s="54" t="s">
        <v>210</v>
      </c>
      <c r="P29" s="32"/>
      <c r="FR29" s="2">
        <v>10</v>
      </c>
    </row>
    <row r="30" spans="1:174" ht="14.25" customHeight="1">
      <c r="A30" s="4">
        <v>2011</v>
      </c>
      <c r="B30" s="32">
        <f t="shared" ref="B30:B42" si="2">SUM(B2:E2)</f>
        <v>34669715</v>
      </c>
      <c r="FR30" s="2">
        <v>1</v>
      </c>
    </row>
    <row r="31" spans="1:174" ht="14.25" customHeight="1">
      <c r="A31" s="4">
        <v>2012</v>
      </c>
      <c r="B31" s="32">
        <f t="shared" si="2"/>
        <v>41795537</v>
      </c>
    </row>
    <row r="32" spans="1:174" ht="14.25" customHeight="1">
      <c r="A32" s="4">
        <v>2013</v>
      </c>
      <c r="B32" s="32">
        <f t="shared" si="2"/>
        <v>33998480</v>
      </c>
    </row>
    <row r="33" spans="1:174" ht="14.25" customHeight="1">
      <c r="A33" s="4">
        <v>2014</v>
      </c>
      <c r="B33" s="32">
        <f t="shared" si="2"/>
        <v>40785729</v>
      </c>
    </row>
    <row r="34" spans="1:174" ht="14.25" customHeight="1">
      <c r="A34" s="4">
        <v>2015</v>
      </c>
      <c r="B34" s="32">
        <f t="shared" si="2"/>
        <v>53471210</v>
      </c>
    </row>
    <row r="35" spans="1:174" ht="14.25" customHeight="1">
      <c r="A35" s="4">
        <v>2016</v>
      </c>
      <c r="B35" s="32">
        <f t="shared" si="2"/>
        <v>52792729</v>
      </c>
      <c r="FR35" s="2">
        <v>9</v>
      </c>
    </row>
    <row r="36" spans="1:174" ht="14.25" customHeight="1">
      <c r="A36" s="4">
        <v>2017</v>
      </c>
      <c r="B36" s="32">
        <f t="shared" si="2"/>
        <v>62816100.509999998</v>
      </c>
      <c r="FR36" s="2">
        <v>5</v>
      </c>
    </row>
    <row r="37" spans="1:174" ht="14.25" customHeight="1">
      <c r="A37" s="4">
        <v>2018</v>
      </c>
      <c r="B37" s="32">
        <f t="shared" si="2"/>
        <v>63735332</v>
      </c>
      <c r="FR37" s="2">
        <v>64</v>
      </c>
    </row>
    <row r="38" spans="1:174" ht="14.25" customHeight="1">
      <c r="A38" s="4">
        <v>2019</v>
      </c>
      <c r="B38" s="32">
        <f t="shared" si="2"/>
        <v>66477809</v>
      </c>
      <c r="FR38" s="2">
        <v>760</v>
      </c>
    </row>
    <row r="39" spans="1:174" ht="14.25" customHeight="1">
      <c r="A39" s="4">
        <v>2020</v>
      </c>
      <c r="B39" s="32">
        <f t="shared" si="2"/>
        <v>57172598</v>
      </c>
      <c r="FR39" s="2">
        <v>1497</v>
      </c>
    </row>
    <row r="40" spans="1:174" ht="14.25" customHeight="1">
      <c r="A40" s="4">
        <v>2021</v>
      </c>
      <c r="B40" s="32">
        <f t="shared" si="2"/>
        <v>85697804</v>
      </c>
      <c r="FR40" s="2">
        <v>9</v>
      </c>
    </row>
    <row r="41" spans="1:174" ht="14.25" customHeight="1">
      <c r="A41" s="4">
        <v>2022</v>
      </c>
      <c r="B41" s="32">
        <f t="shared" si="2"/>
        <v>114232981</v>
      </c>
      <c r="FR41" s="2">
        <v>2</v>
      </c>
    </row>
    <row r="42" spans="1:174" ht="14.25" customHeight="1">
      <c r="A42" s="4">
        <v>2023</v>
      </c>
      <c r="B42" s="32">
        <f t="shared" si="2"/>
        <v>133052721</v>
      </c>
      <c r="FR42" s="2">
        <v>0</v>
      </c>
    </row>
    <row r="43" spans="1:174" ht="14.25" customHeight="1">
      <c r="FR43" s="2">
        <v>402</v>
      </c>
    </row>
    <row r="44" spans="1:174" ht="14.25" customHeight="1">
      <c r="FR44" s="2">
        <v>7</v>
      </c>
    </row>
    <row r="45" spans="1:174" ht="14.25" customHeight="1">
      <c r="FR45" s="2">
        <v>15</v>
      </c>
    </row>
    <row r="46" spans="1:174" ht="14.25" customHeight="1"/>
    <row r="47" spans="1:174" ht="14.25" customHeight="1"/>
    <row r="48" spans="1:174" ht="14.25" customHeight="1"/>
    <row r="49" spans="174:174" ht="14.25" customHeight="1"/>
    <row r="50" spans="174:174" ht="14.25" customHeight="1"/>
    <row r="51" spans="174:174" ht="14.25" customHeight="1"/>
    <row r="52" spans="174:174" ht="14.25" customHeight="1"/>
    <row r="53" spans="174:174" ht="14.25" customHeight="1"/>
    <row r="54" spans="174:174" ht="14.25" customHeight="1"/>
    <row r="55" spans="174:174" ht="14.25" customHeight="1"/>
    <row r="56" spans="174:174" ht="14.25" customHeight="1"/>
    <row r="57" spans="174:174" ht="14.25" customHeight="1"/>
    <row r="58" spans="174:174" ht="14.25" customHeight="1"/>
    <row r="59" spans="174:174" ht="14.25" customHeight="1"/>
    <row r="60" spans="174:174" ht="14.25" customHeight="1"/>
    <row r="61" spans="174:174" ht="14.25" customHeight="1"/>
    <row r="62" spans="174:174" ht="14.25" customHeight="1"/>
    <row r="63" spans="174:174" ht="14.25" customHeight="1">
      <c r="FR63" s="2">
        <v>150</v>
      </c>
    </row>
    <row r="64" spans="174:174" ht="14.25" customHeight="1">
      <c r="FR64" s="2">
        <v>58</v>
      </c>
    </row>
    <row r="65" spans="174:174" ht="14.25" customHeight="1">
      <c r="FR65" s="4">
        <v>2</v>
      </c>
    </row>
    <row r="66" spans="174:174" ht="14.25" customHeight="1"/>
    <row r="67" spans="174:174" ht="14.25" customHeight="1"/>
    <row r="68" spans="174:174" ht="14.25" customHeight="1"/>
    <row r="69" spans="174:174" ht="14.25" customHeight="1"/>
    <row r="70" spans="174:174" ht="14.25" customHeight="1"/>
    <row r="71" spans="174:174" ht="14.25" customHeight="1"/>
    <row r="72" spans="174:174" ht="14.25" customHeight="1"/>
    <row r="73" spans="174:174" ht="14.25" customHeight="1"/>
    <row r="74" spans="174:174" ht="14.25" customHeight="1"/>
    <row r="75" spans="174:174" ht="14.25" customHeight="1"/>
    <row r="76" spans="174:174" ht="14.25" customHeight="1"/>
    <row r="77" spans="174:174" ht="14.25" customHeight="1"/>
    <row r="78" spans="174:174" ht="14.25" customHeight="1"/>
    <row r="79" spans="174:174" ht="14.25" customHeight="1"/>
    <row r="80" spans="174:17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</sheetData>
  <phoneticPr fontId="21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U1007"/>
  <sheetViews>
    <sheetView topLeftCell="A4" workbookViewId="0">
      <selection activeCell="K33" sqref="K33"/>
    </sheetView>
  </sheetViews>
  <sheetFormatPr defaultColWidth="12.58203125" defaultRowHeight="15" customHeight="1"/>
  <cols>
    <col min="1" max="1" width="16" customWidth="1"/>
    <col min="2" max="190" width="7.58203125" customWidth="1"/>
  </cols>
  <sheetData>
    <row r="1" spans="1:190" ht="14">
      <c r="A1" t="s">
        <v>14</v>
      </c>
    </row>
    <row r="2" spans="1:190" ht="14.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768</v>
      </c>
      <c r="F14" s="2">
        <f>'Raw Data'!IG34</f>
        <v>767</v>
      </c>
      <c r="G14" s="2">
        <f>'Raw Data'!IH34</f>
        <v>0</v>
      </c>
      <c r="H14" s="2">
        <f>'Raw Data'!II34</f>
        <v>0</v>
      </c>
      <c r="I14" s="2">
        <f>'Raw Data'!IJ34</f>
        <v>0</v>
      </c>
      <c r="J14" s="2">
        <f>'Raw Data'!IK34</f>
        <v>0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>
      <c r="A15" s="4"/>
    </row>
    <row r="16" spans="1:190" ht="14.5">
      <c r="A16" s="2" t="s">
        <v>12</v>
      </c>
    </row>
    <row r="17" spans="1:13" ht="14.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371</v>
      </c>
      <c r="F29" s="2">
        <f>'Raw Data'!IG31</f>
        <v>382</v>
      </c>
      <c r="G29" s="2">
        <f>'Raw Data'!IH31</f>
        <v>0</v>
      </c>
      <c r="H29" s="2">
        <f>'Raw Data'!II31</f>
        <v>0</v>
      </c>
      <c r="I29" s="2">
        <f>'Raw Data'!IJ31</f>
        <v>0</v>
      </c>
      <c r="J29" s="2">
        <f>'Raw Data'!IK31</f>
        <v>0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/>
    <row r="31" spans="1:13" ht="14.25" customHeight="1" thickBot="1">
      <c r="F31" s="250" t="s">
        <v>13</v>
      </c>
      <c r="G31" s="251"/>
      <c r="H31" s="252"/>
      <c r="J31" s="250" t="s">
        <v>14</v>
      </c>
      <c r="K31" s="251"/>
      <c r="L31" s="252"/>
    </row>
    <row r="32" spans="1:13" ht="14.25" customHeight="1" thickTop="1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203" ht="14.25" customHeight="1">
      <c r="F33" s="7" t="s">
        <v>420</v>
      </c>
      <c r="G33" s="8">
        <f>F29</f>
        <v>382</v>
      </c>
      <c r="H33" s="9">
        <f>(G33-G34)/G34</f>
        <v>-7.281553398058252E-2</v>
      </c>
      <c r="J33" s="7" t="s">
        <v>420</v>
      </c>
      <c r="K33" s="8">
        <f>F14</f>
        <v>767</v>
      </c>
      <c r="L33" s="9">
        <f>(K33-K34)/K34</f>
        <v>-0.14397321428571427</v>
      </c>
    </row>
    <row r="34" spans="1:203" ht="14.25" customHeight="1">
      <c r="F34" s="7" t="s">
        <v>421</v>
      </c>
      <c r="G34" s="8">
        <f>F28</f>
        <v>412</v>
      </c>
      <c r="H34" s="9">
        <f>(G34-G35)/G35</f>
        <v>0.03</v>
      </c>
      <c r="J34" s="7" t="s">
        <v>421</v>
      </c>
      <c r="K34" s="8">
        <f>F13</f>
        <v>896</v>
      </c>
      <c r="L34" s="9">
        <f>(K34-K35)/K35</f>
        <v>-0.12755598831548198</v>
      </c>
    </row>
    <row r="35" spans="1:203" ht="14.25" customHeight="1">
      <c r="D35" s="186"/>
      <c r="F35" s="185" t="s">
        <v>422</v>
      </c>
      <c r="G35" s="8">
        <f>F27</f>
        <v>400</v>
      </c>
      <c r="H35" s="9">
        <f>(G35-G36)/G36</f>
        <v>-0.67558799675587999</v>
      </c>
      <c r="J35" s="185" t="s">
        <v>422</v>
      </c>
      <c r="K35" s="8">
        <f>F12</f>
        <v>1027</v>
      </c>
      <c r="L35" s="9">
        <f>(K35-K36)/K36</f>
        <v>-0.49706170421155732</v>
      </c>
    </row>
    <row r="36" spans="1:203" ht="14.25" customHeight="1">
      <c r="F36" s="7" t="s">
        <v>423</v>
      </c>
      <c r="G36" s="8">
        <f>F26</f>
        <v>1233</v>
      </c>
      <c r="J36" s="7" t="s">
        <v>423</v>
      </c>
      <c r="K36" s="8">
        <f>F11</f>
        <v>2042</v>
      </c>
      <c r="L36" s="9"/>
    </row>
    <row r="37" spans="1:203" ht="14.25" customHeight="1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203" ht="14.25" customHeight="1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203" ht="14.25" customHeight="1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  <c r="GI39" s="1">
        <v>45047</v>
      </c>
      <c r="GJ39" s="1">
        <v>45078</v>
      </c>
      <c r="GK39" s="1">
        <v>45108</v>
      </c>
      <c r="GL39" s="1">
        <v>45139</v>
      </c>
      <c r="GM39" s="1">
        <v>45170</v>
      </c>
      <c r="GN39" s="1">
        <v>45200</v>
      </c>
      <c r="GO39" s="1">
        <v>45231</v>
      </c>
      <c r="GP39" s="1">
        <v>45261</v>
      </c>
      <c r="GQ39" s="1">
        <v>45292</v>
      </c>
      <c r="GR39" s="1">
        <v>45323</v>
      </c>
      <c r="GS39" s="1">
        <v>45352</v>
      </c>
      <c r="GT39" s="1">
        <v>45383</v>
      </c>
      <c r="GU39" s="1">
        <v>45413</v>
      </c>
    </row>
    <row r="40" spans="1:203" ht="14.25" customHeight="1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371</v>
      </c>
      <c r="GI40" s="2">
        <f>SUM('Raw Data'!IG21)</f>
        <v>382</v>
      </c>
      <c r="GJ40" s="2">
        <f>SUM('Raw Data'!IH21)</f>
        <v>0</v>
      </c>
      <c r="GK40" s="2">
        <f>SUM('Raw Data'!II21)</f>
        <v>0</v>
      </c>
      <c r="GL40" s="2">
        <f>SUM('Raw Data'!IJ21)</f>
        <v>0</v>
      </c>
      <c r="GM40" s="2">
        <f>SUM('Raw Data'!IK21)</f>
        <v>0</v>
      </c>
      <c r="GN40" s="2">
        <f>SUM('Raw Data'!IL21)</f>
        <v>0</v>
      </c>
      <c r="GO40" s="2">
        <f>SUM('Raw Data'!IM21)</f>
        <v>0</v>
      </c>
      <c r="GP40" s="2">
        <f>SUM('Raw Data'!IN21)</f>
        <v>0</v>
      </c>
      <c r="GQ40" s="2">
        <f>SUM('Raw Data'!IO21)</f>
        <v>0</v>
      </c>
      <c r="GR40" s="2">
        <f>SUM('Raw Data'!IP21)</f>
        <v>0</v>
      </c>
      <c r="GS40" s="2">
        <f>SUM('Raw Data'!IQ21)</f>
        <v>0</v>
      </c>
      <c r="GT40" s="2">
        <f>SUM('Raw Data'!IR21)</f>
        <v>0</v>
      </c>
      <c r="GU40" s="2">
        <f>SUM('Raw Data'!IS21)</f>
        <v>0</v>
      </c>
    </row>
    <row r="41" spans="1:203" ht="14.25" customHeight="1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20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03" ht="14.25" customHeight="1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203" ht="14.25" customHeight="1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  <c r="GI44" s="1">
        <v>45047</v>
      </c>
      <c r="GJ44" s="1">
        <v>45078</v>
      </c>
      <c r="GK44" s="1">
        <v>45108</v>
      </c>
      <c r="GL44" s="1">
        <v>45139</v>
      </c>
      <c r="GM44" s="1">
        <v>45170</v>
      </c>
      <c r="GN44" s="1">
        <v>45200</v>
      </c>
      <c r="GO44" s="1">
        <v>45231</v>
      </c>
      <c r="GP44" s="1">
        <v>45261</v>
      </c>
      <c r="GQ44" s="1">
        <v>45292</v>
      </c>
      <c r="GR44" s="1">
        <v>45323</v>
      </c>
      <c r="GS44" s="1">
        <v>45352</v>
      </c>
      <c r="GT44" s="1">
        <v>45383</v>
      </c>
      <c r="GU44" s="1">
        <v>45413</v>
      </c>
    </row>
    <row r="45" spans="1:203" ht="14.25" customHeight="1">
      <c r="B45" s="2">
        <f>'Raw Data'!AZ34</f>
        <v>4542</v>
      </c>
      <c r="C45" s="2">
        <f>'Raw Data'!BA34</f>
        <v>4463</v>
      </c>
      <c r="D45" s="2">
        <f>'Raw Data'!BB34</f>
        <v>4418</v>
      </c>
      <c r="E45" s="2">
        <f>'Raw Data'!BC34</f>
        <v>4456</v>
      </c>
      <c r="F45" s="2">
        <f>'Raw Data'!BD34</f>
        <v>4334</v>
      </c>
      <c r="G45" s="2">
        <f>'Raw Data'!BE34</f>
        <v>3886</v>
      </c>
      <c r="H45" s="2">
        <f>'Raw Data'!BF34</f>
        <v>4046</v>
      </c>
      <c r="I45" s="2">
        <f>'Raw Data'!BG34</f>
        <v>4122</v>
      </c>
      <c r="J45" s="2">
        <f>'Raw Data'!BH34</f>
        <v>4296</v>
      </c>
      <c r="K45" s="2">
        <f>'Raw Data'!BI34</f>
        <v>4184</v>
      </c>
      <c r="L45" s="2">
        <f>'Raw Data'!BJ34</f>
        <v>4180</v>
      </c>
      <c r="M45" s="2">
        <f>'Raw Data'!BK34</f>
        <v>4170</v>
      </c>
      <c r="N45" s="2">
        <f>'Raw Data'!BL34</f>
        <v>3991</v>
      </c>
      <c r="O45" s="2">
        <f>'Raw Data'!BM34</f>
        <v>4203</v>
      </c>
      <c r="P45" s="2">
        <f>'Raw Data'!BN34</f>
        <v>4144</v>
      </c>
      <c r="Q45" s="2">
        <f>'Raw Data'!BO34</f>
        <v>4129</v>
      </c>
      <c r="R45" s="2">
        <f>'Raw Data'!BP34</f>
        <v>3638</v>
      </c>
      <c r="S45" s="2">
        <f>'Raw Data'!BQ34</f>
        <v>3743</v>
      </c>
      <c r="T45" s="2">
        <f>'Raw Data'!BR34</f>
        <v>3850</v>
      </c>
      <c r="U45" s="2">
        <f>'Raw Data'!BS34</f>
        <v>3923</v>
      </c>
      <c r="V45" s="2">
        <f>'Raw Data'!BT34</f>
        <v>3992</v>
      </c>
      <c r="W45" s="2">
        <f>'Raw Data'!BU34</f>
        <v>4087</v>
      </c>
      <c r="X45" s="2">
        <f>'Raw Data'!BV34</f>
        <v>4115</v>
      </c>
      <c r="Y45" s="2">
        <f>'Raw Data'!BW34</f>
        <v>4141</v>
      </c>
      <c r="Z45" s="2">
        <f>'Raw Data'!BX34</f>
        <v>4141</v>
      </c>
      <c r="AA45" s="2">
        <f>'Raw Data'!BY34</f>
        <v>4087</v>
      </c>
      <c r="AB45" s="2">
        <f>'Raw Data'!BZ34</f>
        <v>4018</v>
      </c>
      <c r="AC45" s="2">
        <f>'Raw Data'!CA34</f>
        <v>3965</v>
      </c>
      <c r="AD45" s="2">
        <f>'Raw Data'!CB34</f>
        <v>3513</v>
      </c>
      <c r="AE45" s="2">
        <f>'Raw Data'!CC34</f>
        <v>3548</v>
      </c>
      <c r="AF45" s="2">
        <f>'Raw Data'!CD34</f>
        <v>3621</v>
      </c>
      <c r="AG45" s="2">
        <f>'Raw Data'!CE34</f>
        <v>3785</v>
      </c>
      <c r="AH45" s="2">
        <f>'Raw Data'!CF34</f>
        <v>3868</v>
      </c>
      <c r="AI45" s="2">
        <f>'Raw Data'!CG34</f>
        <v>3875</v>
      </c>
      <c r="AJ45" s="2">
        <f>'Raw Data'!CH34</f>
        <v>3776</v>
      </c>
      <c r="AK45" s="2">
        <f>'Raw Data'!CI34</f>
        <v>3762</v>
      </c>
      <c r="AL45" s="2">
        <f>'Raw Data'!CJ34</f>
        <v>3640</v>
      </c>
      <c r="AM45" s="2">
        <f>'Raw Data'!CK34</f>
        <v>3516</v>
      </c>
      <c r="AN45" s="2">
        <f>'Raw Data'!CL34</f>
        <v>3378</v>
      </c>
      <c r="AO45" s="2">
        <f>'Raw Data'!CM34</f>
        <v>3296</v>
      </c>
      <c r="AP45" s="2">
        <f>'Raw Data'!CN34</f>
        <v>2975</v>
      </c>
      <c r="AQ45" s="2">
        <f>'Raw Data'!CO34</f>
        <v>3058</v>
      </c>
      <c r="AR45" s="2">
        <f>'Raw Data'!CP34</f>
        <v>3114</v>
      </c>
      <c r="AS45" s="2">
        <f>'Raw Data'!CQ34</f>
        <v>3250</v>
      </c>
      <c r="AT45" s="2">
        <f>'Raw Data'!CR34</f>
        <v>3235</v>
      </c>
      <c r="AU45" s="2">
        <f>'Raw Data'!CS34</f>
        <v>3255</v>
      </c>
      <c r="AV45" s="2">
        <f>'Raw Data'!CT34</f>
        <v>3251</v>
      </c>
      <c r="AW45" s="2">
        <f>'Raw Data'!CU34</f>
        <v>3209</v>
      </c>
      <c r="AX45" s="2">
        <f>'Raw Data'!CV34</f>
        <v>3142</v>
      </c>
      <c r="AY45" s="2">
        <f>'Raw Data'!CW34</f>
        <v>3058</v>
      </c>
      <c r="AZ45" s="2">
        <f>'Raw Data'!CX34</f>
        <v>3141</v>
      </c>
      <c r="BA45" s="2">
        <f>'Raw Data'!CY34</f>
        <v>3023</v>
      </c>
      <c r="BB45" s="2">
        <f>'Raw Data'!CZ34</f>
        <v>2844</v>
      </c>
      <c r="BC45" s="2">
        <f>'Raw Data'!DA34</f>
        <v>2893</v>
      </c>
      <c r="BD45" s="2">
        <f>'Raw Data'!DB34</f>
        <v>3076</v>
      </c>
      <c r="BE45" s="2">
        <f>'Raw Data'!DC34</f>
        <v>3152</v>
      </c>
      <c r="BF45" s="2">
        <f>'Raw Data'!DD34</f>
        <v>3191</v>
      </c>
      <c r="BG45" s="2">
        <f>'Raw Data'!DE34</f>
        <v>3240</v>
      </c>
      <c r="BH45" s="2">
        <f>'Raw Data'!DF34</f>
        <v>3145</v>
      </c>
      <c r="BI45" s="2">
        <f>'Raw Data'!DG34</f>
        <v>3153</v>
      </c>
      <c r="BJ45" s="2">
        <f>'Raw Data'!DH34</f>
        <v>3073</v>
      </c>
      <c r="BK45" s="2">
        <f>'Raw Data'!DI34</f>
        <v>3069</v>
      </c>
      <c r="BL45" s="2">
        <f>'Raw Data'!DJ34</f>
        <v>3068</v>
      </c>
      <c r="BM45" s="2">
        <f>'Raw Data'!DK34</f>
        <v>3016</v>
      </c>
      <c r="BN45" s="2">
        <f>'Raw Data'!DL34</f>
        <v>2736</v>
      </c>
      <c r="BO45" s="2">
        <f>'Raw Data'!DM34</f>
        <v>2852</v>
      </c>
      <c r="BP45" s="2">
        <f>'Raw Data'!DN34</f>
        <v>2919</v>
      </c>
      <c r="BQ45" s="2">
        <f>'Raw Data'!DO34</f>
        <v>2954</v>
      </c>
      <c r="BR45" s="2">
        <f>'Raw Data'!DP34</f>
        <v>3113</v>
      </c>
      <c r="BS45" s="2">
        <f>'Raw Data'!DQ34</f>
        <v>3126</v>
      </c>
      <c r="BT45" s="2">
        <f>'Raw Data'!DR34</f>
        <v>3080</v>
      </c>
      <c r="BU45" s="2">
        <f>'Raw Data'!DS34</f>
        <v>3074</v>
      </c>
      <c r="BV45" s="2">
        <f>'Raw Data'!DT34</f>
        <v>3119</v>
      </c>
      <c r="BW45" s="2">
        <f>'Raw Data'!DU34</f>
        <v>2950</v>
      </c>
      <c r="BX45" s="2">
        <f>'Raw Data'!DV34</f>
        <v>3014</v>
      </c>
      <c r="BY45" s="2">
        <f>'Raw Data'!DW34</f>
        <v>2969</v>
      </c>
      <c r="BZ45" s="2">
        <f>'Raw Data'!DX34</f>
        <v>2787</v>
      </c>
      <c r="CA45" s="2">
        <f>'Raw Data'!DY34</f>
        <v>2820</v>
      </c>
      <c r="CB45" s="2">
        <f>'Raw Data'!DZ34</f>
        <v>2890</v>
      </c>
      <c r="CC45" s="2">
        <f>'Raw Data'!EA34</f>
        <v>3105</v>
      </c>
      <c r="CD45" s="2">
        <f>'Raw Data'!EB34</f>
        <v>3086</v>
      </c>
      <c r="CE45" s="2">
        <f>'Raw Data'!EC34</f>
        <v>3177</v>
      </c>
      <c r="CF45" s="2">
        <f>'Raw Data'!ED34</f>
        <v>3209</v>
      </c>
      <c r="CG45" s="2">
        <f>'Raw Data'!EE34</f>
        <v>3125</v>
      </c>
      <c r="CH45" s="2">
        <f>'Raw Data'!EF34</f>
        <v>3218</v>
      </c>
      <c r="CI45" s="2">
        <f>'Raw Data'!EG34</f>
        <v>3093</v>
      </c>
      <c r="CJ45" s="2">
        <f>'Raw Data'!EH34</f>
        <v>3051</v>
      </c>
      <c r="CK45" s="2">
        <f>'Raw Data'!EI34</f>
        <v>3007</v>
      </c>
      <c r="CL45" s="2">
        <f>'Raw Data'!EJ34</f>
        <v>2691</v>
      </c>
      <c r="CM45" s="2">
        <f>'Raw Data'!EK34</f>
        <v>2771</v>
      </c>
      <c r="CN45" s="2">
        <f>'Raw Data'!EL34</f>
        <v>2866</v>
      </c>
      <c r="CO45" s="2">
        <f>'Raw Data'!EM34</f>
        <v>2942</v>
      </c>
      <c r="CP45" s="2">
        <f>'Raw Data'!EN34</f>
        <v>3015</v>
      </c>
      <c r="CQ45" s="2">
        <f>'Raw Data'!EO34</f>
        <v>3055</v>
      </c>
      <c r="CR45" s="2">
        <f>'Raw Data'!EP34</f>
        <v>3039</v>
      </c>
      <c r="CS45" s="2">
        <f>'Raw Data'!EQ34</f>
        <v>2989</v>
      </c>
      <c r="CT45" s="2">
        <f>'Raw Data'!ER34</f>
        <v>2971</v>
      </c>
      <c r="CU45" s="2">
        <f>'Raw Data'!ES34</f>
        <v>2944</v>
      </c>
      <c r="CV45" s="2">
        <f>'Raw Data'!ET34</f>
        <v>2900</v>
      </c>
      <c r="CW45" s="2">
        <f>'Raw Data'!EU34</f>
        <v>2824</v>
      </c>
      <c r="CX45" s="2">
        <f>'Raw Data'!EV34</f>
        <v>2585</v>
      </c>
      <c r="CY45" s="2">
        <f>'Raw Data'!EW34</f>
        <v>2587</v>
      </c>
      <c r="CZ45" s="2">
        <f>'Raw Data'!EX34</f>
        <v>2666</v>
      </c>
      <c r="DA45" s="2">
        <f>'Raw Data'!EY34</f>
        <v>2769</v>
      </c>
      <c r="DB45" s="2">
        <f>'Raw Data'!EZ34</f>
        <v>2850</v>
      </c>
      <c r="DC45" s="2">
        <f>'Raw Data'!FA34</f>
        <v>2730</v>
      </c>
      <c r="DD45" s="2">
        <f>'Raw Data'!FB34</f>
        <v>2748</v>
      </c>
      <c r="DE45" s="2">
        <f>'Raw Data'!FC34</f>
        <v>2672</v>
      </c>
      <c r="DF45" s="2">
        <f>'Raw Data'!FD34</f>
        <v>2594</v>
      </c>
      <c r="DG45" s="2">
        <f>'Raw Data'!FE34</f>
        <v>2571</v>
      </c>
      <c r="DH45" s="2">
        <f>'Raw Data'!FF34</f>
        <v>2527</v>
      </c>
      <c r="DI45" s="2">
        <f>'Raw Data'!FG34</f>
        <v>2415</v>
      </c>
      <c r="DJ45" s="2">
        <f>'Raw Data'!FH34</f>
        <v>2234</v>
      </c>
      <c r="DK45" s="2">
        <f>'Raw Data'!FI34</f>
        <v>2290</v>
      </c>
      <c r="DL45" s="2">
        <f>'Raw Data'!FJ34</f>
        <v>2367</v>
      </c>
      <c r="DM45" s="2">
        <f>'Raw Data'!FK34</f>
        <v>2386</v>
      </c>
      <c r="DN45" s="2">
        <f>'Raw Data'!FL34</f>
        <v>2408</v>
      </c>
      <c r="DO45" s="2">
        <f>'Raw Data'!FM34</f>
        <v>2418</v>
      </c>
      <c r="DP45" s="2">
        <f>'Raw Data'!FN34</f>
        <v>2370</v>
      </c>
      <c r="DQ45" s="2">
        <f>'Raw Data'!FO34</f>
        <v>2370</v>
      </c>
      <c r="DR45" s="2">
        <f>'Raw Data'!FP34</f>
        <v>2361</v>
      </c>
      <c r="DS45" s="2">
        <f>'Raw Data'!FQ34</f>
        <v>2297</v>
      </c>
      <c r="DT45" s="2">
        <f>'Raw Data'!FR34</f>
        <v>2310</v>
      </c>
      <c r="DU45" s="2">
        <f>'Raw Data'!FS34</f>
        <v>2247</v>
      </c>
      <c r="DV45" s="2">
        <f>'Raw Data'!FT34</f>
        <v>2083</v>
      </c>
      <c r="DW45" s="2">
        <f>'Raw Data'!FU34</f>
        <v>2095</v>
      </c>
      <c r="DX45" s="2">
        <f>'Raw Data'!FV34</f>
        <v>2141</v>
      </c>
      <c r="DY45" s="2">
        <f>'Raw Data'!FW34</f>
        <v>2236</v>
      </c>
      <c r="DZ45" s="2">
        <f>'Raw Data'!FX34</f>
        <v>2237</v>
      </c>
      <c r="EA45" s="2">
        <f>'Raw Data'!FY34</f>
        <v>2264</v>
      </c>
      <c r="EB45" s="2">
        <f>'Raw Data'!FZ34</f>
        <v>2253</v>
      </c>
      <c r="EC45" s="2">
        <f>'Raw Data'!GA34</f>
        <v>2246</v>
      </c>
      <c r="ED45" s="2">
        <f>'Raw Data'!GB34</f>
        <v>2324</v>
      </c>
      <c r="EE45" s="2">
        <f>'Raw Data'!GC34</f>
        <v>2304</v>
      </c>
      <c r="EF45" s="2">
        <f>'Raw Data'!GD34</f>
        <v>2344</v>
      </c>
      <c r="EG45" s="2">
        <f>'Raw Data'!GE34</f>
        <v>2340</v>
      </c>
      <c r="EH45" s="2">
        <f>'Raw Data'!GF34</f>
        <v>2189</v>
      </c>
      <c r="EI45" s="2">
        <f>'Raw Data'!GG34</f>
        <v>2264</v>
      </c>
      <c r="EJ45" s="2">
        <f>'Raw Data'!GH34</f>
        <v>2362</v>
      </c>
      <c r="EK45" s="2">
        <f>'Raw Data'!GI34</f>
        <v>2482</v>
      </c>
      <c r="EL45" s="2">
        <f>'Raw Data'!GJ34</f>
        <v>2554</v>
      </c>
      <c r="EM45" s="2">
        <f>'Raw Data'!GK34</f>
        <v>2540</v>
      </c>
      <c r="EN45" s="2">
        <f>'Raw Data'!GL34</f>
        <v>2464</v>
      </c>
      <c r="EO45" s="2">
        <f>'Raw Data'!GM34</f>
        <v>2395</v>
      </c>
      <c r="EP45" s="2">
        <f>'Raw Data'!GN34</f>
        <v>2405</v>
      </c>
      <c r="EQ45" s="2">
        <f>'Raw Data'!GO34</f>
        <v>2371</v>
      </c>
      <c r="ER45" s="2">
        <f>'Raw Data'!GP34</f>
        <v>2367</v>
      </c>
      <c r="ES45" s="2">
        <f>'Raw Data'!GQ34</f>
        <v>2346</v>
      </c>
      <c r="ET45" s="2">
        <f>'Raw Data'!GR34</f>
        <v>2092</v>
      </c>
      <c r="EU45" s="2">
        <f>'Raw Data'!GS34</f>
        <v>2107</v>
      </c>
      <c r="EV45" s="2">
        <f>'Raw Data'!GT34</f>
        <v>2121</v>
      </c>
      <c r="EW45" s="2">
        <f>'Raw Data'!GU34</f>
        <v>2162</v>
      </c>
      <c r="EX45" s="2">
        <f>'Raw Data'!GV34</f>
        <v>2116</v>
      </c>
      <c r="EY45" s="2">
        <f>'Raw Data'!GW34</f>
        <v>2042</v>
      </c>
      <c r="EZ45" s="2">
        <f>'Raw Data'!GX34</f>
        <v>1736</v>
      </c>
      <c r="FA45" s="2">
        <f>'Raw Data'!GY34</f>
        <v>1622</v>
      </c>
      <c r="FB45" s="2">
        <f>'Raw Data'!GZ34</f>
        <v>1428</v>
      </c>
      <c r="FC45" s="2">
        <f>'Raw Data'!HA34</f>
        <v>1400</v>
      </c>
      <c r="FD45" s="2">
        <f>'Raw Data'!HB34</f>
        <v>1327</v>
      </c>
      <c r="FE45" s="2">
        <f>'Raw Data'!HC34</f>
        <v>1274</v>
      </c>
      <c r="FF45" s="2">
        <f>'Raw Data'!HD34</f>
        <v>1142</v>
      </c>
      <c r="FG45" s="2">
        <f>'Raw Data'!HE34</f>
        <v>1030</v>
      </c>
      <c r="FH45" s="2">
        <f>'Raw Data'!HF34</f>
        <v>1050</v>
      </c>
      <c r="FI45" s="2">
        <f>'Raw Data'!HG34</f>
        <v>966</v>
      </c>
      <c r="FJ45" s="2">
        <f>'Raw Data'!HH34</f>
        <v>1012</v>
      </c>
      <c r="FK45" s="2">
        <f>'Raw Data'!HI34</f>
        <v>1027</v>
      </c>
      <c r="FL45" s="2">
        <f>'Raw Data'!HJ34</f>
        <v>1070</v>
      </c>
      <c r="FM45" s="2">
        <f>'Raw Data'!HK34</f>
        <v>1113</v>
      </c>
      <c r="FN45" s="2">
        <f>'Raw Data'!HL34</f>
        <v>1114</v>
      </c>
      <c r="FO45" s="2">
        <f>'Raw Data'!HM34</f>
        <v>1085</v>
      </c>
      <c r="FP45" s="2">
        <f>'Raw Data'!HN34</f>
        <v>942</v>
      </c>
      <c r="FQ45" s="2">
        <f>'Raw Data'!HO34</f>
        <v>883</v>
      </c>
      <c r="FR45" s="2">
        <f>'Raw Data'!HP34</f>
        <v>757</v>
      </c>
      <c r="FS45" s="2">
        <f>'Raw Data'!HQ34</f>
        <v>727</v>
      </c>
      <c r="FT45" s="2">
        <f>'Raw Data'!HR34</f>
        <v>694</v>
      </c>
      <c r="FU45" s="2">
        <f>'Raw Data'!HS34</f>
        <v>733</v>
      </c>
      <c r="FV45" s="2">
        <f>'Raw Data'!HT34</f>
        <v>767</v>
      </c>
      <c r="FW45" s="2">
        <f>'Raw Data'!HU34</f>
        <v>896</v>
      </c>
      <c r="FX45" s="2">
        <f>'Raw Data'!HV34</f>
        <v>1039</v>
      </c>
      <c r="FY45" s="2">
        <f>'Raw Data'!HW34</f>
        <v>1071</v>
      </c>
      <c r="FZ45" s="2">
        <f>'Raw Data'!HX34</f>
        <v>1053</v>
      </c>
      <c r="GA45" s="2">
        <f>'Raw Data'!HY34</f>
        <v>997</v>
      </c>
      <c r="GB45" s="2">
        <f>'Raw Data'!HZ34</f>
        <v>991</v>
      </c>
      <c r="GC45" s="2">
        <f>'Raw Data'!IA34</f>
        <v>955</v>
      </c>
      <c r="GD45" s="2">
        <f>'Raw Data'!IB34</f>
        <v>872</v>
      </c>
      <c r="GE45" s="2">
        <f>'Raw Data'!IC34</f>
        <v>808</v>
      </c>
      <c r="GF45" s="2">
        <f>'Raw Data'!ID34</f>
        <v>789</v>
      </c>
      <c r="GG45" s="2">
        <f>'Raw Data'!IE34</f>
        <v>759</v>
      </c>
      <c r="GH45" s="2">
        <f>'Raw Data'!IF34</f>
        <v>768</v>
      </c>
      <c r="GI45" s="2">
        <f>'Raw Data'!IG34</f>
        <v>767</v>
      </c>
      <c r="GJ45" s="2">
        <f>'Raw Data'!IH34</f>
        <v>0</v>
      </c>
      <c r="GK45" s="2">
        <f>'Raw Data'!II34</f>
        <v>0</v>
      </c>
      <c r="GL45" s="2">
        <f>'Raw Data'!IJ34</f>
        <v>0</v>
      </c>
      <c r="GM45" s="2">
        <f>'Raw Data'!IK34</f>
        <v>0</v>
      </c>
      <c r="GN45" s="2">
        <f>'Raw Data'!IL34</f>
        <v>0</v>
      </c>
      <c r="GO45" s="2">
        <f>'Raw Data'!IM34</f>
        <v>0</v>
      </c>
      <c r="GP45" s="2">
        <f>'Raw Data'!IN34</f>
        <v>0</v>
      </c>
      <c r="GQ45" s="2">
        <f>'Raw Data'!IO34</f>
        <v>0</v>
      </c>
      <c r="GR45" s="2">
        <f>'Raw Data'!IP34</f>
        <v>0</v>
      </c>
      <c r="GS45" s="2">
        <f>'Raw Data'!IQ34</f>
        <v>0</v>
      </c>
      <c r="GT45" s="2">
        <f>'Raw Data'!IR34</f>
        <v>0</v>
      </c>
      <c r="GU45" s="2">
        <f>'Raw Data'!IS34</f>
        <v>0</v>
      </c>
    </row>
    <row r="46" spans="1:203" ht="14.25" customHeight="1"/>
    <row r="47" spans="1:203" ht="14.25" customHeight="1"/>
    <row r="48" spans="1:20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2">
    <mergeCell ref="F31:H31"/>
    <mergeCell ref="J31:L31"/>
  </mergeCells>
  <phoneticPr fontId="22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>
      <c r="B1" s="2" t="s">
        <v>211</v>
      </c>
      <c r="E1" s="256" t="s">
        <v>212</v>
      </c>
      <c r="F1" s="257"/>
    </row>
    <row r="2" spans="1:174" ht="14.25" customHeight="1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>
      <c r="A5" s="2" t="s">
        <v>60</v>
      </c>
      <c r="B5" s="10">
        <f>'New Const Permits'!N17</f>
        <v>74</v>
      </c>
      <c r="FR5" s="2">
        <v>340</v>
      </c>
    </row>
    <row r="6" spans="1:174" ht="14.25" customHeight="1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>
      <c r="A7" s="2" t="s">
        <v>57</v>
      </c>
      <c r="B7" s="10">
        <f>'New Const Permits'!N19</f>
        <v>11</v>
      </c>
      <c r="FR7" s="2">
        <v>251</v>
      </c>
    </row>
    <row r="8" spans="1:174" ht="14.25" customHeight="1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>
      <c r="FR9" s="2">
        <v>127</v>
      </c>
    </row>
    <row r="10" spans="1:174" ht="14.25" customHeight="1">
      <c r="B10" s="2" t="s">
        <v>213</v>
      </c>
      <c r="FR10" s="2">
        <v>10</v>
      </c>
    </row>
    <row r="11" spans="1:174" ht="14.25" customHeight="1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>
      <c r="A12" s="2" t="s">
        <v>58</v>
      </c>
      <c r="B12" s="43">
        <f>'DC New Const Value'!N76</f>
        <v>16719006</v>
      </c>
    </row>
    <row r="13" spans="1:174" ht="14.25" customHeight="1">
      <c r="A13" s="2" t="s">
        <v>177</v>
      </c>
      <c r="B13" s="43">
        <f>'DC New Const Value'!N81</f>
        <v>10272337</v>
      </c>
    </row>
    <row r="14" spans="1:174" ht="14.25" customHeight="1">
      <c r="A14" s="2" t="s">
        <v>178</v>
      </c>
      <c r="B14" s="43">
        <f>'DC New Const Value'!N83</f>
        <v>9184859</v>
      </c>
    </row>
    <row r="15" spans="1:174" ht="14.25" customHeight="1">
      <c r="A15" s="2" t="s">
        <v>62</v>
      </c>
      <c r="B15" s="43">
        <f>'DC New Const Value'!N82</f>
        <v>7768187</v>
      </c>
    </row>
    <row r="16" spans="1:174" ht="14.25" customHeight="1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>
      <c r="B20" s="43">
        <f>'DC New Const Value'!N84</f>
        <v>94750452</v>
      </c>
      <c r="FR20" s="2">
        <v>1497</v>
      </c>
    </row>
    <row r="21" spans="1:174" ht="14.25" customHeight="1">
      <c r="FR21" s="2">
        <v>9</v>
      </c>
    </row>
    <row r="22" spans="1:174" ht="14.25" customHeight="1"/>
    <row r="23" spans="1:174" ht="14.25" customHeight="1">
      <c r="B23" s="2" t="s">
        <v>214</v>
      </c>
    </row>
    <row r="24" spans="1:174" ht="14.25" customHeight="1">
      <c r="A24" s="2" t="s">
        <v>60</v>
      </c>
      <c r="B24" s="43">
        <f>'DC New Const Value'!N90</f>
        <v>20149366</v>
      </c>
    </row>
    <row r="25" spans="1:174" ht="14.25" customHeight="1">
      <c r="A25" s="2" t="s">
        <v>61</v>
      </c>
      <c r="B25" s="43">
        <f>'DC New Const Value'!N89</f>
        <v>17829678</v>
      </c>
    </row>
    <row r="26" spans="1:174" ht="14.25" customHeight="1">
      <c r="A26" s="2" t="s">
        <v>177</v>
      </c>
      <c r="B26" s="43">
        <f>'DC New Const Value'!N93</f>
        <v>17590700</v>
      </c>
    </row>
    <row r="27" spans="1:174" ht="14.25" customHeight="1">
      <c r="A27" s="2" t="s">
        <v>58</v>
      </c>
      <c r="B27" s="43">
        <f>'DC New Const Value'!N88</f>
        <v>11155089</v>
      </c>
    </row>
    <row r="28" spans="1:174" ht="14.25" customHeight="1">
      <c r="A28" s="2" t="s">
        <v>178</v>
      </c>
      <c r="B28" s="43">
        <f>'DC New Const Value'!N95</f>
        <v>8165125</v>
      </c>
    </row>
    <row r="29" spans="1:174" ht="14.25" customHeight="1">
      <c r="A29" s="2" t="s">
        <v>176</v>
      </c>
      <c r="B29" s="43">
        <f>'DC New Const Value'!N87</f>
        <v>7052027</v>
      </c>
    </row>
    <row r="30" spans="1:174" ht="14.25" customHeight="1">
      <c r="A30" s="2" t="s">
        <v>59</v>
      </c>
      <c r="B30" s="43">
        <f>'DC New Const Value'!N91</f>
        <v>6612961</v>
      </c>
    </row>
    <row r="31" spans="1:174" ht="14.25" customHeight="1">
      <c r="A31" s="2" t="s">
        <v>62</v>
      </c>
      <c r="B31" s="43">
        <f>'DC New Const Value'!N94</f>
        <v>6104366</v>
      </c>
    </row>
    <row r="32" spans="1:174" ht="14.25" customHeight="1">
      <c r="A32" s="2" t="s">
        <v>57</v>
      </c>
      <c r="B32" s="43">
        <f>'DC New Const Value'!N92</f>
        <v>4468775</v>
      </c>
    </row>
    <row r="33" spans="2:174" ht="14.25" customHeight="1">
      <c r="B33" s="43">
        <f>SUM(B24:B32)</f>
        <v>99128087</v>
      </c>
    </row>
    <row r="34" spans="2:174" ht="14.25" customHeight="1"/>
    <row r="35" spans="2:174" ht="14.25" customHeight="1"/>
    <row r="36" spans="2:174" ht="14.25" customHeight="1">
      <c r="FR36" s="2">
        <v>150</v>
      </c>
    </row>
    <row r="37" spans="2:174" ht="14.25" customHeight="1">
      <c r="FR37" s="2">
        <v>58</v>
      </c>
    </row>
    <row r="38" spans="2:174" ht="14.25" customHeight="1">
      <c r="FR38" s="4">
        <v>2</v>
      </c>
    </row>
    <row r="39" spans="2:174" ht="14.25" customHeight="1"/>
    <row r="40" spans="2:174" ht="14.25" customHeight="1"/>
    <row r="41" spans="2:174" ht="14.25" customHeight="1"/>
    <row r="42" spans="2:174" ht="14.25" customHeight="1"/>
    <row r="43" spans="2:174" ht="14.25" customHeight="1"/>
    <row r="44" spans="2:174" ht="14.25" customHeight="1"/>
    <row r="45" spans="2:174" ht="14.25" customHeight="1"/>
    <row r="46" spans="2:174" ht="14.25" customHeight="1"/>
    <row r="47" spans="2:174" ht="14.25" customHeight="1"/>
    <row r="48" spans="2:174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O121"/>
  <sheetViews>
    <sheetView topLeftCell="A90" workbookViewId="0">
      <pane xSplit="1" topLeftCell="B1" activePane="topRight" state="frozen"/>
      <selection pane="topRight" activeCell="O34" sqref="O34"/>
    </sheetView>
  </sheetViews>
  <sheetFormatPr defaultColWidth="8.9140625" defaultRowHeight="14.5"/>
  <cols>
    <col min="1" max="1" width="12.08203125" style="170" bestFit="1" customWidth="1"/>
    <col min="2" max="2" width="10.9140625" style="170" bestFit="1" customWidth="1"/>
    <col min="3" max="3" width="10.58203125" style="170" bestFit="1" customWidth="1"/>
    <col min="4" max="13" width="9.9140625" style="170" bestFit="1" customWidth="1"/>
    <col min="14" max="14" width="10.9140625" style="170" bestFit="1" customWidth="1"/>
    <col min="15" max="15" width="10" style="170" bestFit="1" customWidth="1"/>
    <col min="16" max="16384" width="8.9140625" style="170"/>
  </cols>
  <sheetData>
    <row r="1" spans="1:14" ht="15.5">
      <c r="A1" s="258" t="s">
        <v>397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</row>
    <row r="2" spans="1:14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>
      <c r="A3" s="170" t="s">
        <v>351</v>
      </c>
      <c r="B3" s="173">
        <v>626000</v>
      </c>
      <c r="C3" s="173">
        <v>0</v>
      </c>
      <c r="D3" s="173">
        <v>0</v>
      </c>
      <c r="E3" s="173"/>
      <c r="F3" s="173"/>
      <c r="G3" s="173"/>
      <c r="H3" s="173"/>
      <c r="I3" s="173"/>
      <c r="J3" s="173"/>
      <c r="K3" s="173"/>
      <c r="L3" s="173"/>
      <c r="M3" s="173"/>
      <c r="N3" s="173">
        <f>SUM(B3:M3)</f>
        <v>626000</v>
      </c>
    </row>
    <row r="4" spans="1:14">
      <c r="A4" s="170" t="s">
        <v>350</v>
      </c>
      <c r="B4" s="173">
        <v>150000</v>
      </c>
      <c r="C4" s="173">
        <v>0</v>
      </c>
      <c r="D4" s="173">
        <v>450000</v>
      </c>
      <c r="E4" s="173"/>
      <c r="F4" s="173"/>
      <c r="G4" s="173"/>
      <c r="H4" s="173"/>
      <c r="I4" s="173"/>
      <c r="J4" s="173"/>
      <c r="K4" s="173"/>
      <c r="L4" s="173"/>
      <c r="M4" s="173"/>
      <c r="N4" s="173">
        <f>SUM(B4:M4)</f>
        <v>600000</v>
      </c>
    </row>
    <row r="5" spans="1:14">
      <c r="A5" s="170" t="s">
        <v>349</v>
      </c>
      <c r="B5" s="173">
        <v>1390127</v>
      </c>
      <c r="C5" s="173">
        <v>2892900</v>
      </c>
      <c r="D5" s="173">
        <v>2728971</v>
      </c>
      <c r="E5" s="173"/>
      <c r="F5" s="173"/>
      <c r="G5" s="173"/>
      <c r="H5" s="173"/>
      <c r="I5" s="173"/>
      <c r="J5" s="173"/>
      <c r="K5" s="173"/>
      <c r="L5" s="173"/>
      <c r="M5" s="173"/>
      <c r="N5" s="173">
        <f>SUM(B5:M5)</f>
        <v>7011998</v>
      </c>
    </row>
    <row r="6" spans="1:14">
      <c r="A6" s="170" t="s">
        <v>348</v>
      </c>
      <c r="B6" s="173">
        <v>282200</v>
      </c>
      <c r="C6" s="173">
        <v>200000</v>
      </c>
      <c r="D6" s="173">
        <v>180000</v>
      </c>
      <c r="E6" s="173"/>
      <c r="F6" s="173"/>
      <c r="G6" s="173"/>
      <c r="H6" s="173"/>
      <c r="I6" s="173"/>
      <c r="J6" s="173"/>
      <c r="K6" s="173"/>
      <c r="L6" s="173"/>
      <c r="M6" s="173"/>
      <c r="N6" s="173">
        <f>SUM(B6:M6)</f>
        <v>662200</v>
      </c>
    </row>
    <row r="7" spans="1:14">
      <c r="A7" s="170" t="s">
        <v>347</v>
      </c>
      <c r="B7" s="173">
        <v>2639000</v>
      </c>
      <c r="C7" s="173">
        <v>2964058</v>
      </c>
      <c r="D7" s="173">
        <v>2375000</v>
      </c>
      <c r="E7" s="173"/>
      <c r="F7" s="173"/>
      <c r="G7" s="173"/>
      <c r="H7" s="173"/>
      <c r="I7" s="173"/>
      <c r="J7" s="173"/>
      <c r="K7" s="173"/>
      <c r="L7" s="173"/>
      <c r="M7" s="173"/>
      <c r="N7" s="173">
        <f>SUM(B7:M7)</f>
        <v>7978058</v>
      </c>
    </row>
    <row r="8" spans="1:14">
      <c r="A8" s="170" t="s">
        <v>346</v>
      </c>
      <c r="B8" s="173">
        <v>0</v>
      </c>
      <c r="C8" s="173">
        <v>601385</v>
      </c>
      <c r="D8" s="173">
        <v>0</v>
      </c>
      <c r="E8" s="173"/>
      <c r="F8" s="173"/>
      <c r="G8" s="173"/>
      <c r="H8" s="173"/>
      <c r="I8" s="173"/>
      <c r="J8" s="173"/>
      <c r="K8" s="173"/>
      <c r="L8" s="173"/>
      <c r="M8" s="173"/>
      <c r="N8" s="173">
        <f t="shared" ref="N8:N18" si="0">SUM(B8:M8)</f>
        <v>601385</v>
      </c>
    </row>
    <row r="9" spans="1:14">
      <c r="A9" s="170" t="s">
        <v>345</v>
      </c>
      <c r="B9" s="173">
        <v>0</v>
      </c>
      <c r="C9" s="173">
        <v>0</v>
      </c>
      <c r="D9" s="173">
        <v>0</v>
      </c>
      <c r="E9" s="173"/>
      <c r="F9" s="173"/>
      <c r="G9" s="173"/>
      <c r="H9" s="173"/>
      <c r="I9" s="173"/>
      <c r="J9" s="173"/>
      <c r="K9" s="173"/>
      <c r="L9" s="173"/>
      <c r="M9" s="173"/>
      <c r="N9" s="173">
        <f t="shared" si="0"/>
        <v>0</v>
      </c>
    </row>
    <row r="10" spans="1:14">
      <c r="A10" s="170" t="s">
        <v>344</v>
      </c>
      <c r="B10" s="173">
        <v>535000</v>
      </c>
      <c r="C10" s="173">
        <v>450000</v>
      </c>
      <c r="D10" s="173">
        <v>75000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>
        <f t="shared" si="0"/>
        <v>1060000</v>
      </c>
    </row>
    <row r="11" spans="1:14">
      <c r="A11" s="170" t="s">
        <v>342</v>
      </c>
      <c r="B11" s="173">
        <v>100000</v>
      </c>
      <c r="C11" s="173">
        <v>1750000</v>
      </c>
      <c r="D11" s="173">
        <v>95000</v>
      </c>
      <c r="E11" s="173"/>
      <c r="F11" s="173"/>
      <c r="G11" s="173"/>
      <c r="H11" s="173"/>
      <c r="I11" s="173"/>
      <c r="J11" s="173"/>
      <c r="K11" s="173"/>
      <c r="L11" s="173"/>
      <c r="M11" s="173"/>
      <c r="N11" s="173">
        <f t="shared" si="0"/>
        <v>1945000</v>
      </c>
    </row>
    <row r="12" spans="1:14">
      <c r="A12" s="170" t="s">
        <v>343</v>
      </c>
      <c r="B12" s="173">
        <v>0</v>
      </c>
      <c r="C12" s="173">
        <v>500000</v>
      </c>
      <c r="D12" s="173">
        <v>0</v>
      </c>
      <c r="E12" s="173"/>
      <c r="F12" s="173"/>
      <c r="G12" s="173"/>
      <c r="H12" s="173"/>
      <c r="I12" s="173"/>
      <c r="J12" s="173"/>
      <c r="K12" s="173"/>
      <c r="L12" s="173"/>
      <c r="M12" s="243"/>
      <c r="N12" s="173">
        <f t="shared" si="0"/>
        <v>500000</v>
      </c>
    </row>
    <row r="13" spans="1:14">
      <c r="A13" s="170" t="s">
        <v>341</v>
      </c>
      <c r="B13" s="173">
        <v>200000</v>
      </c>
      <c r="C13" s="173">
        <v>0</v>
      </c>
      <c r="D13" s="173">
        <v>0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>
        <f t="shared" si="0"/>
        <v>200000</v>
      </c>
    </row>
    <row r="14" spans="1:14">
      <c r="A14" s="170" t="s">
        <v>340</v>
      </c>
      <c r="B14" s="173">
        <v>5878570</v>
      </c>
      <c r="C14" s="173">
        <v>2566527</v>
      </c>
      <c r="D14" s="173">
        <v>6762648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>
        <f t="shared" si="0"/>
        <v>15207745</v>
      </c>
    </row>
    <row r="15" spans="1:14">
      <c r="A15" s="170" t="s">
        <v>339</v>
      </c>
      <c r="B15" s="173">
        <v>0</v>
      </c>
      <c r="C15" s="173">
        <v>0</v>
      </c>
      <c r="D15" s="173">
        <v>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>
        <f t="shared" si="0"/>
        <v>0</v>
      </c>
    </row>
    <row r="16" spans="1:14">
      <c r="A16" s="170" t="s">
        <v>338</v>
      </c>
      <c r="B16" s="173">
        <v>0</v>
      </c>
      <c r="C16" s="173">
        <v>0</v>
      </c>
      <c r="D16" s="173">
        <v>0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>
        <f t="shared" si="0"/>
        <v>0</v>
      </c>
    </row>
    <row r="17" spans="1:15">
      <c r="A17" s="170" t="s">
        <v>337</v>
      </c>
      <c r="B17" s="173">
        <v>0</v>
      </c>
      <c r="C17" s="173">
        <v>0</v>
      </c>
      <c r="D17" s="173">
        <v>400000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>
        <f t="shared" si="0"/>
        <v>400000</v>
      </c>
    </row>
    <row r="18" spans="1:15">
      <c r="A18" s="170" t="s">
        <v>336</v>
      </c>
      <c r="B18" s="173">
        <v>0</v>
      </c>
      <c r="C18" s="173">
        <v>0</v>
      </c>
      <c r="D18" s="173">
        <v>0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>
        <f t="shared" si="0"/>
        <v>0</v>
      </c>
      <c r="O18" s="173"/>
    </row>
    <row r="19" spans="1:15">
      <c r="A19" s="242" t="s">
        <v>24</v>
      </c>
      <c r="B19" s="173">
        <f>SUM(B3:B18)</f>
        <v>11800897</v>
      </c>
      <c r="C19" s="173">
        <f>SUM(C3:C18)</f>
        <v>11924870</v>
      </c>
      <c r="D19" s="173">
        <f t="shared" ref="D19:M19" si="1">SUM(D3:D18)</f>
        <v>13066619</v>
      </c>
      <c r="E19" s="173">
        <f t="shared" si="1"/>
        <v>0</v>
      </c>
      <c r="F19" s="173">
        <f t="shared" si="1"/>
        <v>0</v>
      </c>
      <c r="G19" s="173">
        <f t="shared" si="1"/>
        <v>0</v>
      </c>
      <c r="H19" s="173">
        <f t="shared" si="1"/>
        <v>0</v>
      </c>
      <c r="I19" s="173">
        <f t="shared" si="1"/>
        <v>0</v>
      </c>
      <c r="J19" s="173">
        <f t="shared" si="1"/>
        <v>0</v>
      </c>
      <c r="K19" s="173">
        <f t="shared" si="1"/>
        <v>0</v>
      </c>
      <c r="L19" s="173">
        <f t="shared" si="1"/>
        <v>0</v>
      </c>
      <c r="M19" s="173">
        <f t="shared" si="1"/>
        <v>0</v>
      </c>
      <c r="N19" s="173">
        <f>SUM(N3:N18)</f>
        <v>36792386</v>
      </c>
    </row>
    <row r="22" spans="1:15" ht="15.5">
      <c r="A22" s="258" t="s">
        <v>372</v>
      </c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5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>SUM(B24:D24)</f>
        <v>1394500</v>
      </c>
    </row>
    <row r="25" spans="1:15">
      <c r="A25" s="170" t="s">
        <v>350</v>
      </c>
      <c r="B25" s="173">
        <v>200000</v>
      </c>
      <c r="C25" s="173">
        <v>160000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 t="shared" ref="N25:N39" si="2">SUM(B25:D25)</f>
        <v>530000</v>
      </c>
    </row>
    <row r="26" spans="1:15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 t="shared" si="2"/>
        <v>3743371</v>
      </c>
    </row>
    <row r="27" spans="1:15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 t="shared" si="2"/>
        <v>100000</v>
      </c>
    </row>
    <row r="28" spans="1:15">
      <c r="A28" s="170" t="s">
        <v>347</v>
      </c>
      <c r="B28" s="173">
        <v>89077878</v>
      </c>
      <c r="C28" s="173">
        <v>1551000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 t="shared" si="2"/>
        <v>98636527</v>
      </c>
    </row>
    <row r="29" spans="1:15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 t="shared" si="2"/>
        <v>500000</v>
      </c>
    </row>
    <row r="30" spans="1:15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 t="shared" si="2"/>
        <v>0</v>
      </c>
    </row>
    <row r="31" spans="1:15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 t="shared" si="2"/>
        <v>3013583</v>
      </c>
    </row>
    <row r="32" spans="1:15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 t="shared" si="2"/>
        <v>0</v>
      </c>
    </row>
    <row r="33" spans="1:15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7">
        <v>350000</v>
      </c>
      <c r="N33" s="173">
        <f t="shared" si="2"/>
        <v>970500</v>
      </c>
    </row>
    <row r="34" spans="1:15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 t="shared" si="2"/>
        <v>174000</v>
      </c>
    </row>
    <row r="35" spans="1:15">
      <c r="A35" s="170" t="s">
        <v>340</v>
      </c>
      <c r="B35" s="173">
        <v>2058709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 t="shared" si="2"/>
        <v>6812337</v>
      </c>
    </row>
    <row r="36" spans="1:15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 t="shared" si="2"/>
        <v>518000</v>
      </c>
    </row>
    <row r="37" spans="1:15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 t="shared" si="2"/>
        <v>0</v>
      </c>
    </row>
    <row r="38" spans="1:15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 t="shared" si="2"/>
        <v>429000</v>
      </c>
    </row>
    <row r="39" spans="1:15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 t="shared" si="2"/>
        <v>200000</v>
      </c>
    </row>
    <row r="40" spans="1:15">
      <c r="A40" s="188" t="s">
        <v>24</v>
      </c>
      <c r="B40" s="173">
        <f t="shared" ref="B40:I40" si="3">SUM(B24:B39)</f>
        <v>95401087</v>
      </c>
      <c r="C40" s="173">
        <f t="shared" si="3"/>
        <v>6226091</v>
      </c>
      <c r="D40" s="173">
        <f t="shared" si="3"/>
        <v>15394640</v>
      </c>
      <c r="E40" s="173">
        <f t="shared" si="3"/>
        <v>10470425</v>
      </c>
      <c r="F40" s="173">
        <f t="shared" si="3"/>
        <v>14401815</v>
      </c>
      <c r="G40" s="173">
        <f t="shared" si="3"/>
        <v>12038817</v>
      </c>
      <c r="H40" s="173">
        <f t="shared" si="3"/>
        <v>23495937</v>
      </c>
      <c r="I40" s="173">
        <f t="shared" si="3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>SUM(N24:N39)</f>
        <v>117021818</v>
      </c>
    </row>
    <row r="41" spans="1:15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5" hidden="1">
      <c r="A43" s="258" t="s">
        <v>353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</row>
    <row r="44" spans="1:15" hidden="1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hidden="1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hidden="1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4">SUM(B46:M46)</f>
        <v>1409000</v>
      </c>
    </row>
    <row r="47" spans="1:15" hidden="1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4"/>
        <v>19452421</v>
      </c>
    </row>
    <row r="48" spans="1:15" hidden="1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4"/>
        <v>645000</v>
      </c>
    </row>
    <row r="49" spans="1:14" hidden="1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4"/>
        <v>54703357</v>
      </c>
    </row>
    <row r="50" spans="1:14" hidden="1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4"/>
        <v>4293680</v>
      </c>
    </row>
    <row r="51" spans="1:14" hidden="1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4"/>
        <v>1054775</v>
      </c>
    </row>
    <row r="52" spans="1:14" hidden="1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4"/>
        <v>3722940</v>
      </c>
    </row>
    <row r="53" spans="1:14" hidden="1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4"/>
        <v>1086000</v>
      </c>
    </row>
    <row r="54" spans="1:14" hidden="1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4"/>
        <v>1443000</v>
      </c>
    </row>
    <row r="55" spans="1:14" hidden="1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4"/>
        <v>2886505</v>
      </c>
    </row>
    <row r="56" spans="1:14" hidden="1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4"/>
        <v>68279296</v>
      </c>
    </row>
    <row r="57" spans="1:14" hidden="1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4"/>
        <v>1050900</v>
      </c>
    </row>
    <row r="58" spans="1:14" hidden="1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4"/>
        <v>2080000</v>
      </c>
    </row>
    <row r="59" spans="1:14" hidden="1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4"/>
        <v>4844000</v>
      </c>
    </row>
    <row r="60" spans="1:14" hidden="1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4"/>
        <v>4944400</v>
      </c>
    </row>
    <row r="61" spans="1:14" hidden="1">
      <c r="A61" s="188" t="s">
        <v>24</v>
      </c>
      <c r="B61" s="173">
        <f t="shared" ref="B61:I61" si="5">SUM(B45:B60)</f>
        <v>21341448</v>
      </c>
      <c r="C61" s="173">
        <f t="shared" si="5"/>
        <v>15008919</v>
      </c>
      <c r="D61" s="173">
        <f t="shared" si="5"/>
        <v>12437175</v>
      </c>
      <c r="E61" s="173">
        <f t="shared" si="5"/>
        <v>13139743</v>
      </c>
      <c r="F61" s="173">
        <f t="shared" si="5"/>
        <v>13553750</v>
      </c>
      <c r="G61" s="173">
        <f t="shared" si="5"/>
        <v>23392059</v>
      </c>
      <c r="H61" s="173">
        <f t="shared" si="5"/>
        <v>14395555</v>
      </c>
      <c r="I61" s="173">
        <f t="shared" si="5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4"/>
        <v>177566274</v>
      </c>
    </row>
    <row r="62" spans="1:14">
      <c r="B62" s="173"/>
      <c r="C62" s="173"/>
      <c r="D62" s="173"/>
      <c r="E62" s="173"/>
      <c r="F62" s="173"/>
      <c r="G62" s="173"/>
      <c r="H62" s="173"/>
      <c r="N62" s="173"/>
    </row>
    <row r="63" spans="1:14" ht="15.5" hidden="1">
      <c r="A63" s="258" t="s">
        <v>352</v>
      </c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</row>
    <row r="64" spans="1:14" hidden="1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6">SUM(B65:M65)</f>
        <v>1753800</v>
      </c>
    </row>
    <row r="66" spans="1:14" hidden="1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6"/>
        <v>430000</v>
      </c>
    </row>
    <row r="67" spans="1:14" hidden="1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6"/>
        <v>5459750</v>
      </c>
    </row>
    <row r="68" spans="1:14" hidden="1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6"/>
        <v>1280600</v>
      </c>
    </row>
    <row r="69" spans="1:14" hidden="1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6"/>
        <v>28619747</v>
      </c>
    </row>
    <row r="70" spans="1:14" hidden="1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6"/>
        <v>8917835</v>
      </c>
    </row>
    <row r="71" spans="1:14" hidden="1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6"/>
        <v>0</v>
      </c>
    </row>
    <row r="72" spans="1:14" hidden="1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6"/>
        <v>4733500</v>
      </c>
    </row>
    <row r="73" spans="1:14" hidden="1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6"/>
        <v>1268300</v>
      </c>
    </row>
    <row r="74" spans="1:14" hidden="1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6"/>
        <v>1005000</v>
      </c>
    </row>
    <row r="75" spans="1:14" hidden="1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6"/>
        <v>1224100</v>
      </c>
    </row>
    <row r="76" spans="1:14" hidden="1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6"/>
        <v>70960783</v>
      </c>
    </row>
    <row r="77" spans="1:14" hidden="1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6"/>
        <v>368066</v>
      </c>
    </row>
    <row r="78" spans="1:14" hidden="1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6"/>
        <v>614000</v>
      </c>
    </row>
    <row r="79" spans="1:14" hidden="1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6"/>
        <v>2384960</v>
      </c>
    </row>
    <row r="80" spans="1:14" hidden="1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6"/>
        <v>2755400</v>
      </c>
    </row>
    <row r="81" spans="1:14" hidden="1">
      <c r="B81" s="173">
        <f t="shared" ref="B81:M81" si="7">SUM(B65:B80)</f>
        <v>6843202</v>
      </c>
      <c r="C81" s="173">
        <f t="shared" si="7"/>
        <v>6641418</v>
      </c>
      <c r="D81" s="173">
        <f t="shared" si="7"/>
        <v>12695735</v>
      </c>
      <c r="E81" s="173">
        <f t="shared" si="7"/>
        <v>9225260</v>
      </c>
      <c r="F81" s="173">
        <f t="shared" si="7"/>
        <v>7053100</v>
      </c>
      <c r="G81" s="173">
        <f t="shared" si="7"/>
        <v>11048042</v>
      </c>
      <c r="H81" s="173">
        <f t="shared" si="7"/>
        <v>9574800</v>
      </c>
      <c r="I81" s="173">
        <f t="shared" si="7"/>
        <v>8603960</v>
      </c>
      <c r="J81" s="173">
        <f t="shared" si="7"/>
        <v>14272807</v>
      </c>
      <c r="K81" s="173">
        <f t="shared" si="7"/>
        <v>15723123</v>
      </c>
      <c r="L81" s="173">
        <f t="shared" si="7"/>
        <v>13566108</v>
      </c>
      <c r="M81" s="173">
        <f t="shared" si="7"/>
        <v>16528286</v>
      </c>
      <c r="N81" s="173">
        <f t="shared" si="6"/>
        <v>131775841</v>
      </c>
    </row>
    <row r="82" spans="1:14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>
      <c r="B84" s="174">
        <v>2021</v>
      </c>
      <c r="C84" s="174">
        <v>2022</v>
      </c>
      <c r="D84" s="170">
        <v>2023</v>
      </c>
    </row>
    <row r="85" spans="1:14">
      <c r="A85" s="170" t="s">
        <v>351</v>
      </c>
      <c r="B85" s="173">
        <f t="shared" ref="B85:B101" si="8">SUM(B45:M45)</f>
        <v>5671000</v>
      </c>
      <c r="C85" s="173">
        <f>SUM(B24:D24)</f>
        <v>1394500</v>
      </c>
      <c r="D85" s="173">
        <f>N3</f>
        <v>626000</v>
      </c>
    </row>
    <row r="86" spans="1:14">
      <c r="A86" s="170" t="s">
        <v>350</v>
      </c>
      <c r="B86" s="173">
        <f t="shared" si="8"/>
        <v>1409000</v>
      </c>
      <c r="C86" s="173">
        <f t="shared" ref="C86:C100" si="9">SUM(B25:D25)</f>
        <v>530000</v>
      </c>
      <c r="D86" s="173">
        <f t="shared" ref="D86:D100" si="10">N4</f>
        <v>600000</v>
      </c>
    </row>
    <row r="87" spans="1:14">
      <c r="A87" s="170" t="s">
        <v>349</v>
      </c>
      <c r="B87" s="173">
        <f t="shared" si="8"/>
        <v>19452421</v>
      </c>
      <c r="C87" s="173">
        <f t="shared" si="9"/>
        <v>3743371</v>
      </c>
      <c r="D87" s="173">
        <f t="shared" si="10"/>
        <v>7011998</v>
      </c>
    </row>
    <row r="88" spans="1:14">
      <c r="A88" s="170" t="s">
        <v>348</v>
      </c>
      <c r="B88" s="173">
        <f t="shared" si="8"/>
        <v>645000</v>
      </c>
      <c r="C88" s="173">
        <f t="shared" si="9"/>
        <v>100000</v>
      </c>
      <c r="D88" s="173">
        <f t="shared" si="10"/>
        <v>662200</v>
      </c>
    </row>
    <row r="89" spans="1:14">
      <c r="A89" s="170" t="s">
        <v>347</v>
      </c>
      <c r="B89" s="173">
        <f t="shared" si="8"/>
        <v>54703357</v>
      </c>
      <c r="C89" s="173">
        <f t="shared" si="9"/>
        <v>98636527</v>
      </c>
      <c r="D89" s="173">
        <f t="shared" si="10"/>
        <v>7978058</v>
      </c>
    </row>
    <row r="90" spans="1:14">
      <c r="A90" s="170" t="s">
        <v>346</v>
      </c>
      <c r="B90" s="173">
        <f t="shared" si="8"/>
        <v>4293680</v>
      </c>
      <c r="C90" s="173">
        <f t="shared" si="9"/>
        <v>500000</v>
      </c>
      <c r="D90" s="173">
        <f t="shared" si="10"/>
        <v>601385</v>
      </c>
    </row>
    <row r="91" spans="1:14">
      <c r="A91" s="170" t="s">
        <v>345</v>
      </c>
      <c r="B91" s="173">
        <f t="shared" si="8"/>
        <v>1054775</v>
      </c>
      <c r="C91" s="173">
        <f t="shared" si="9"/>
        <v>0</v>
      </c>
      <c r="D91" s="173">
        <f t="shared" si="10"/>
        <v>0</v>
      </c>
    </row>
    <row r="92" spans="1:14">
      <c r="A92" s="170" t="s">
        <v>344</v>
      </c>
      <c r="B92" s="173">
        <f t="shared" si="8"/>
        <v>3722940</v>
      </c>
      <c r="C92" s="173">
        <f t="shared" si="9"/>
        <v>3013583</v>
      </c>
      <c r="D92" s="173">
        <f t="shared" si="10"/>
        <v>1060000</v>
      </c>
    </row>
    <row r="93" spans="1:14">
      <c r="A93" s="170" t="s">
        <v>342</v>
      </c>
      <c r="B93" s="173">
        <f t="shared" si="8"/>
        <v>1086000</v>
      </c>
      <c r="C93" s="173">
        <f t="shared" si="9"/>
        <v>0</v>
      </c>
      <c r="D93" s="173">
        <f t="shared" si="10"/>
        <v>1945000</v>
      </c>
    </row>
    <row r="94" spans="1:14">
      <c r="A94" s="170" t="s">
        <v>343</v>
      </c>
      <c r="B94" s="173">
        <f t="shared" si="8"/>
        <v>1443000</v>
      </c>
      <c r="C94" s="173">
        <f t="shared" si="9"/>
        <v>970500</v>
      </c>
      <c r="D94" s="173">
        <f t="shared" si="10"/>
        <v>500000</v>
      </c>
    </row>
    <row r="95" spans="1:14">
      <c r="A95" s="170" t="s">
        <v>341</v>
      </c>
      <c r="B95" s="173">
        <f t="shared" si="8"/>
        <v>2886505</v>
      </c>
      <c r="C95" s="173">
        <f t="shared" si="9"/>
        <v>174000</v>
      </c>
      <c r="D95" s="173">
        <f t="shared" si="10"/>
        <v>200000</v>
      </c>
    </row>
    <row r="96" spans="1:14">
      <c r="A96" s="170" t="s">
        <v>340</v>
      </c>
      <c r="B96" s="173">
        <f t="shared" si="8"/>
        <v>68279296</v>
      </c>
      <c r="C96" s="173">
        <f t="shared" si="9"/>
        <v>6812337</v>
      </c>
      <c r="D96" s="173">
        <f t="shared" si="10"/>
        <v>15207745</v>
      </c>
    </row>
    <row r="97" spans="1:4">
      <c r="A97" s="170" t="s">
        <v>339</v>
      </c>
      <c r="B97" s="173">
        <f t="shared" si="8"/>
        <v>1050900</v>
      </c>
      <c r="C97" s="173">
        <f t="shared" si="9"/>
        <v>518000</v>
      </c>
      <c r="D97" s="173">
        <f t="shared" si="10"/>
        <v>0</v>
      </c>
    </row>
    <row r="98" spans="1:4">
      <c r="A98" s="170" t="s">
        <v>338</v>
      </c>
      <c r="B98" s="173">
        <f t="shared" si="8"/>
        <v>2080000</v>
      </c>
      <c r="C98" s="173">
        <f t="shared" si="9"/>
        <v>0</v>
      </c>
      <c r="D98" s="173">
        <f t="shared" si="10"/>
        <v>0</v>
      </c>
    </row>
    <row r="99" spans="1:4">
      <c r="A99" s="170" t="s">
        <v>354</v>
      </c>
      <c r="B99" s="173">
        <f t="shared" si="8"/>
        <v>4844000</v>
      </c>
      <c r="C99" s="173">
        <f t="shared" si="9"/>
        <v>429000</v>
      </c>
      <c r="D99" s="173">
        <f t="shared" si="10"/>
        <v>400000</v>
      </c>
    </row>
    <row r="100" spans="1:4">
      <c r="A100" s="170" t="s">
        <v>336</v>
      </c>
      <c r="B100" s="173">
        <f t="shared" si="8"/>
        <v>4944400</v>
      </c>
      <c r="C100" s="173">
        <f t="shared" si="9"/>
        <v>200000</v>
      </c>
      <c r="D100" s="173">
        <f t="shared" si="10"/>
        <v>0</v>
      </c>
    </row>
    <row r="101" spans="1:4">
      <c r="A101" s="170" t="s">
        <v>24</v>
      </c>
      <c r="B101" s="173">
        <f t="shared" si="8"/>
        <v>177566274</v>
      </c>
      <c r="C101" s="173">
        <f>SUM(C85:C100)</f>
        <v>117021818</v>
      </c>
      <c r="D101" s="173">
        <f>SUM(D85:D100)</f>
        <v>36792386</v>
      </c>
    </row>
    <row r="102" spans="1:4">
      <c r="D102" s="173"/>
    </row>
    <row r="104" spans="1:4">
      <c r="B104" s="174">
        <v>2020</v>
      </c>
    </row>
    <row r="105" spans="1:4">
      <c r="A105" s="170" t="s">
        <v>351</v>
      </c>
      <c r="B105" s="173">
        <f t="shared" ref="B105:B121" si="11">SUM(B85:M85)</f>
        <v>7691500</v>
      </c>
    </row>
    <row r="106" spans="1:4">
      <c r="A106" s="170" t="s">
        <v>350</v>
      </c>
      <c r="B106" s="173">
        <f t="shared" si="11"/>
        <v>2539000</v>
      </c>
    </row>
    <row r="107" spans="1:4">
      <c r="A107" s="170" t="s">
        <v>349</v>
      </c>
      <c r="B107" s="173">
        <f t="shared" si="11"/>
        <v>30207790</v>
      </c>
    </row>
    <row r="108" spans="1:4">
      <c r="A108" s="170" t="s">
        <v>348</v>
      </c>
      <c r="B108" s="173">
        <f t="shared" si="11"/>
        <v>1407200</v>
      </c>
    </row>
    <row r="109" spans="1:4">
      <c r="A109" s="170" t="s">
        <v>347</v>
      </c>
      <c r="B109" s="173">
        <f t="shared" si="11"/>
        <v>161317942</v>
      </c>
    </row>
    <row r="110" spans="1:4">
      <c r="A110" s="170" t="s">
        <v>346</v>
      </c>
      <c r="B110" s="173">
        <f t="shared" si="11"/>
        <v>5395065</v>
      </c>
    </row>
    <row r="111" spans="1:4">
      <c r="A111" s="170" t="s">
        <v>345</v>
      </c>
      <c r="B111" s="173">
        <f t="shared" si="11"/>
        <v>1054775</v>
      </c>
    </row>
    <row r="112" spans="1:4">
      <c r="A112" s="170" t="s">
        <v>344</v>
      </c>
      <c r="B112" s="173">
        <f t="shared" si="11"/>
        <v>7796523</v>
      </c>
    </row>
    <row r="113" spans="1:2">
      <c r="A113" s="170" t="s">
        <v>342</v>
      </c>
      <c r="B113" s="173">
        <f t="shared" si="11"/>
        <v>3031000</v>
      </c>
    </row>
    <row r="114" spans="1:2">
      <c r="A114" s="170" t="s">
        <v>343</v>
      </c>
      <c r="B114" s="173">
        <f t="shared" si="11"/>
        <v>2913500</v>
      </c>
    </row>
    <row r="115" spans="1:2">
      <c r="A115" s="170" t="s">
        <v>341</v>
      </c>
      <c r="B115" s="173">
        <f t="shared" si="11"/>
        <v>3260505</v>
      </c>
    </row>
    <row r="116" spans="1:2">
      <c r="A116" s="170" t="s">
        <v>340</v>
      </c>
      <c r="B116" s="173">
        <f t="shared" si="11"/>
        <v>90299378</v>
      </c>
    </row>
    <row r="117" spans="1:2">
      <c r="A117" s="170" t="s">
        <v>339</v>
      </c>
      <c r="B117" s="173">
        <f t="shared" si="11"/>
        <v>1568900</v>
      </c>
    </row>
    <row r="118" spans="1:2">
      <c r="A118" s="170" t="s">
        <v>338</v>
      </c>
      <c r="B118" s="173">
        <f t="shared" si="11"/>
        <v>2080000</v>
      </c>
    </row>
    <row r="119" spans="1:2">
      <c r="A119" s="170" t="s">
        <v>354</v>
      </c>
      <c r="B119" s="173">
        <f t="shared" si="11"/>
        <v>5673000</v>
      </c>
    </row>
    <row r="120" spans="1:2">
      <c r="A120" s="170" t="s">
        <v>336</v>
      </c>
      <c r="B120" s="173">
        <f t="shared" si="11"/>
        <v>5144400</v>
      </c>
    </row>
    <row r="121" spans="1:2">
      <c r="A121" s="170" t="s">
        <v>24</v>
      </c>
      <c r="B121" s="173">
        <f t="shared" si="11"/>
        <v>331380478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topLeftCell="A29" workbookViewId="0">
      <selection activeCell="G99" sqref="G99"/>
    </sheetView>
  </sheetViews>
  <sheetFormatPr defaultColWidth="8.9140625" defaultRowHeight="14.5"/>
  <cols>
    <col min="1" max="1" width="12.08203125" style="170" bestFit="1" customWidth="1"/>
    <col min="2" max="16384" width="8.9140625" style="170"/>
  </cols>
  <sheetData>
    <row r="1" spans="1:14" ht="15.5">
      <c r="A1" s="258" t="s">
        <v>397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</row>
    <row r="2" spans="1:14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>
      <c r="A3" s="170" t="s">
        <v>351</v>
      </c>
      <c r="B3" s="170">
        <v>1</v>
      </c>
      <c r="C3" s="170">
        <v>0</v>
      </c>
      <c r="D3" s="170">
        <v>0</v>
      </c>
      <c r="N3" s="170">
        <f t="shared" ref="N3:N19" si="0">SUM(B3:M3)</f>
        <v>1</v>
      </c>
    </row>
    <row r="4" spans="1:14">
      <c r="A4" s="170" t="s">
        <v>350</v>
      </c>
      <c r="B4" s="170">
        <v>1</v>
      </c>
      <c r="C4" s="170">
        <v>0</v>
      </c>
      <c r="D4" s="249">
        <v>1</v>
      </c>
      <c r="N4" s="170">
        <f t="shared" si="0"/>
        <v>2</v>
      </c>
    </row>
    <row r="5" spans="1:14">
      <c r="A5" s="170" t="s">
        <v>349</v>
      </c>
      <c r="B5" s="170">
        <v>2</v>
      </c>
      <c r="C5" s="170">
        <v>2</v>
      </c>
      <c r="D5" s="170">
        <v>7</v>
      </c>
      <c r="N5" s="170">
        <f t="shared" si="0"/>
        <v>11</v>
      </c>
    </row>
    <row r="6" spans="1:14">
      <c r="A6" s="170" t="s">
        <v>348</v>
      </c>
      <c r="B6" s="170">
        <v>1</v>
      </c>
      <c r="C6" s="170">
        <v>1</v>
      </c>
      <c r="D6" s="170">
        <v>1</v>
      </c>
      <c r="N6" s="170">
        <f t="shared" si="0"/>
        <v>3</v>
      </c>
    </row>
    <row r="7" spans="1:14">
      <c r="A7" s="170" t="s">
        <v>347</v>
      </c>
      <c r="B7" s="170">
        <v>3</v>
      </c>
      <c r="C7" s="170">
        <v>3</v>
      </c>
      <c r="D7" s="170">
        <v>5</v>
      </c>
      <c r="N7" s="170">
        <f t="shared" si="0"/>
        <v>11</v>
      </c>
    </row>
    <row r="8" spans="1:14">
      <c r="A8" s="170" t="s">
        <v>346</v>
      </c>
      <c r="B8" s="170">
        <v>0</v>
      </c>
      <c r="C8" s="170">
        <v>2</v>
      </c>
      <c r="D8" s="170">
        <v>0</v>
      </c>
      <c r="N8" s="170">
        <f t="shared" si="0"/>
        <v>2</v>
      </c>
    </row>
    <row r="9" spans="1:14">
      <c r="A9" s="170" t="s">
        <v>345</v>
      </c>
      <c r="B9" s="170">
        <v>0</v>
      </c>
      <c r="C9" s="170">
        <v>0</v>
      </c>
      <c r="D9" s="170">
        <v>0</v>
      </c>
      <c r="N9" s="170">
        <f t="shared" si="0"/>
        <v>0</v>
      </c>
    </row>
    <row r="10" spans="1:14">
      <c r="A10" s="170" t="s">
        <v>344</v>
      </c>
      <c r="B10" s="170">
        <v>3</v>
      </c>
      <c r="C10" s="242">
        <v>1</v>
      </c>
      <c r="D10" s="170">
        <v>1</v>
      </c>
      <c r="N10" s="170">
        <f t="shared" si="0"/>
        <v>5</v>
      </c>
    </row>
    <row r="11" spans="1:14">
      <c r="A11" s="170" t="s">
        <v>343</v>
      </c>
      <c r="B11" s="170">
        <v>0</v>
      </c>
      <c r="C11" s="170">
        <v>1</v>
      </c>
      <c r="D11" s="170">
        <v>0</v>
      </c>
      <c r="N11" s="170">
        <f t="shared" si="0"/>
        <v>1</v>
      </c>
    </row>
    <row r="12" spans="1:14">
      <c r="A12" s="170" t="s">
        <v>342</v>
      </c>
      <c r="B12" s="170">
        <v>1</v>
      </c>
      <c r="C12" s="170">
        <v>10</v>
      </c>
      <c r="D12" s="170">
        <v>1</v>
      </c>
      <c r="N12" s="170">
        <f t="shared" si="0"/>
        <v>12</v>
      </c>
    </row>
    <row r="13" spans="1:14">
      <c r="A13" s="170" t="s">
        <v>341</v>
      </c>
      <c r="B13" s="170">
        <v>1</v>
      </c>
      <c r="C13" s="170">
        <v>0</v>
      </c>
      <c r="D13" s="170">
        <v>0</v>
      </c>
      <c r="N13" s="170">
        <f t="shared" si="0"/>
        <v>1</v>
      </c>
    </row>
    <row r="14" spans="1:14">
      <c r="A14" s="170" t="s">
        <v>340</v>
      </c>
      <c r="B14" s="170">
        <v>22</v>
      </c>
      <c r="C14" s="170">
        <v>11</v>
      </c>
      <c r="D14" s="170">
        <v>28</v>
      </c>
      <c r="N14" s="170">
        <f t="shared" si="0"/>
        <v>61</v>
      </c>
    </row>
    <row r="15" spans="1:14">
      <c r="A15" s="170" t="s">
        <v>339</v>
      </c>
      <c r="B15" s="170">
        <v>0</v>
      </c>
      <c r="C15" s="170">
        <v>0</v>
      </c>
      <c r="D15" s="170">
        <v>0</v>
      </c>
      <c r="N15" s="170">
        <f t="shared" si="0"/>
        <v>0</v>
      </c>
    </row>
    <row r="16" spans="1:14">
      <c r="A16" s="170" t="s">
        <v>338</v>
      </c>
      <c r="B16" s="170">
        <v>0</v>
      </c>
      <c r="C16" s="170">
        <v>0</v>
      </c>
      <c r="D16" s="170">
        <v>0</v>
      </c>
      <c r="N16" s="170">
        <f t="shared" si="0"/>
        <v>0</v>
      </c>
    </row>
    <row r="17" spans="1:14">
      <c r="A17" s="170" t="s">
        <v>337</v>
      </c>
      <c r="B17" s="170">
        <v>0</v>
      </c>
      <c r="C17" s="170">
        <v>0</v>
      </c>
      <c r="D17" s="170">
        <v>1</v>
      </c>
      <c r="N17" s="170">
        <f t="shared" si="0"/>
        <v>1</v>
      </c>
    </row>
    <row r="18" spans="1:14">
      <c r="A18" s="170" t="s">
        <v>336</v>
      </c>
      <c r="B18" s="170">
        <v>0</v>
      </c>
      <c r="C18" s="170">
        <v>0</v>
      </c>
      <c r="D18" s="170">
        <v>0</v>
      </c>
      <c r="N18" s="170">
        <f t="shared" si="0"/>
        <v>0</v>
      </c>
    </row>
    <row r="19" spans="1:14">
      <c r="B19" s="170">
        <f t="shared" ref="B19:I19" si="1">SUM(B3:B18)</f>
        <v>35</v>
      </c>
      <c r="C19" s="170">
        <f t="shared" si="1"/>
        <v>31</v>
      </c>
      <c r="D19" s="170">
        <f t="shared" si="1"/>
        <v>45</v>
      </c>
      <c r="E19" s="170">
        <f t="shared" si="1"/>
        <v>0</v>
      </c>
      <c r="F19" s="170">
        <f t="shared" si="1"/>
        <v>0</v>
      </c>
      <c r="G19" s="170">
        <f t="shared" si="1"/>
        <v>0</v>
      </c>
      <c r="H19" s="170">
        <f t="shared" si="1"/>
        <v>0</v>
      </c>
      <c r="I19" s="170">
        <f t="shared" si="1"/>
        <v>0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111</v>
      </c>
    </row>
    <row r="22" spans="1:14" ht="15.5">
      <c r="A22" s="258" t="s">
        <v>372</v>
      </c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1:14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/>
    <row r="43" spans="1:14" hidden="1"/>
    <row r="44" spans="1:14" ht="15.5" hidden="1">
      <c r="A44" s="258" t="s">
        <v>353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</row>
    <row r="45" spans="1:14" hidden="1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/>
    <row r="64" spans="1:14" ht="15.5" hidden="1">
      <c r="A64" s="258" t="s">
        <v>352</v>
      </c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</row>
    <row r="65" spans="1:14" hidden="1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>
      <c r="B84" s="170">
        <v>2021</v>
      </c>
      <c r="C84" s="170">
        <v>2022</v>
      </c>
      <c r="D84" s="170">
        <v>2023</v>
      </c>
    </row>
    <row r="85" spans="1:14">
      <c r="A85" s="170" t="s">
        <v>351</v>
      </c>
      <c r="B85" s="170">
        <f t="shared" ref="B85:B90" si="8">SUM(B46:K46)</f>
        <v>18</v>
      </c>
      <c r="C85" s="170">
        <f>SUM(B24:D24)</f>
        <v>4</v>
      </c>
      <c r="D85" s="170">
        <f>N3</f>
        <v>1</v>
      </c>
    </row>
    <row r="86" spans="1:14">
      <c r="A86" s="170" t="s">
        <v>350</v>
      </c>
      <c r="B86" s="170">
        <f t="shared" si="8"/>
        <v>4</v>
      </c>
      <c r="C86" s="170">
        <f t="shared" ref="C86:C100" si="9">SUM(B25:D25)</f>
        <v>3</v>
      </c>
      <c r="D86" s="170">
        <f t="shared" ref="D86:D101" si="10">N4</f>
        <v>2</v>
      </c>
    </row>
    <row r="87" spans="1:14">
      <c r="A87" s="170" t="s">
        <v>349</v>
      </c>
      <c r="B87" s="170">
        <f t="shared" si="8"/>
        <v>28</v>
      </c>
      <c r="C87" s="170">
        <f t="shared" si="9"/>
        <v>9</v>
      </c>
      <c r="D87" s="170">
        <f t="shared" si="10"/>
        <v>11</v>
      </c>
    </row>
    <row r="88" spans="1:14">
      <c r="A88" s="170" t="s">
        <v>348</v>
      </c>
      <c r="B88" s="170">
        <f t="shared" si="8"/>
        <v>4</v>
      </c>
      <c r="C88" s="170">
        <f t="shared" si="9"/>
        <v>1</v>
      </c>
      <c r="D88" s="170">
        <f t="shared" si="10"/>
        <v>3</v>
      </c>
    </row>
    <row r="89" spans="1:14">
      <c r="A89" s="170" t="s">
        <v>347</v>
      </c>
      <c r="B89" s="170">
        <f t="shared" si="8"/>
        <v>74</v>
      </c>
      <c r="C89" s="170">
        <f t="shared" si="9"/>
        <v>26</v>
      </c>
      <c r="D89" s="170">
        <f t="shared" si="10"/>
        <v>11</v>
      </c>
    </row>
    <row r="90" spans="1:14">
      <c r="A90" s="170" t="s">
        <v>346</v>
      </c>
      <c r="B90" s="170">
        <f t="shared" si="8"/>
        <v>11</v>
      </c>
      <c r="C90" s="170">
        <f t="shared" si="9"/>
        <v>2</v>
      </c>
      <c r="D90" s="170">
        <f t="shared" si="10"/>
        <v>2</v>
      </c>
    </row>
    <row r="91" spans="1:14">
      <c r="A91" s="170" t="s">
        <v>345</v>
      </c>
      <c r="B91" s="170">
        <f t="shared" ref="B91:B100" si="11">SUM(B52:K52)</f>
        <v>5</v>
      </c>
      <c r="C91" s="170">
        <f t="shared" si="9"/>
        <v>4</v>
      </c>
      <c r="D91" s="170">
        <f t="shared" si="10"/>
        <v>0</v>
      </c>
    </row>
    <row r="92" spans="1:14">
      <c r="A92" s="170" t="s">
        <v>344</v>
      </c>
      <c r="B92" s="170">
        <f t="shared" si="11"/>
        <v>17</v>
      </c>
      <c r="C92" s="170">
        <f t="shared" si="9"/>
        <v>4</v>
      </c>
      <c r="D92" s="170">
        <f t="shared" si="10"/>
        <v>5</v>
      </c>
    </row>
    <row r="93" spans="1:14">
      <c r="A93" s="170" t="s">
        <v>343</v>
      </c>
      <c r="B93" s="170">
        <f t="shared" si="11"/>
        <v>2</v>
      </c>
      <c r="C93" s="170">
        <f t="shared" si="9"/>
        <v>2</v>
      </c>
      <c r="D93" s="170">
        <f t="shared" si="10"/>
        <v>1</v>
      </c>
    </row>
    <row r="94" spans="1:14">
      <c r="A94" s="170" t="s">
        <v>342</v>
      </c>
      <c r="B94" s="170">
        <f t="shared" si="11"/>
        <v>3</v>
      </c>
      <c r="C94" s="170">
        <f t="shared" si="9"/>
        <v>0</v>
      </c>
      <c r="D94" s="170">
        <f t="shared" si="10"/>
        <v>12</v>
      </c>
    </row>
    <row r="95" spans="1:14">
      <c r="A95" s="170" t="s">
        <v>341</v>
      </c>
      <c r="B95" s="170">
        <f t="shared" si="11"/>
        <v>10</v>
      </c>
      <c r="C95" s="170">
        <f t="shared" si="9"/>
        <v>1</v>
      </c>
      <c r="D95" s="170">
        <f t="shared" si="10"/>
        <v>1</v>
      </c>
    </row>
    <row r="96" spans="1:14">
      <c r="A96" s="170" t="s">
        <v>340</v>
      </c>
      <c r="B96" s="170">
        <f t="shared" si="11"/>
        <v>211</v>
      </c>
      <c r="C96" s="170">
        <f t="shared" si="9"/>
        <v>32</v>
      </c>
      <c r="D96" s="170">
        <f t="shared" si="10"/>
        <v>61</v>
      </c>
    </row>
    <row r="97" spans="1:4">
      <c r="A97" s="170" t="s">
        <v>339</v>
      </c>
      <c r="B97" s="170">
        <f t="shared" si="11"/>
        <v>2</v>
      </c>
      <c r="C97" s="170">
        <f t="shared" si="9"/>
        <v>2</v>
      </c>
      <c r="D97" s="170">
        <f t="shared" si="10"/>
        <v>0</v>
      </c>
    </row>
    <row r="98" spans="1:4">
      <c r="A98" s="170" t="s">
        <v>338</v>
      </c>
      <c r="B98" s="170">
        <f t="shared" si="11"/>
        <v>4</v>
      </c>
      <c r="C98" s="170">
        <f t="shared" si="9"/>
        <v>0</v>
      </c>
      <c r="D98" s="170">
        <f t="shared" si="10"/>
        <v>0</v>
      </c>
    </row>
    <row r="99" spans="1:4">
      <c r="A99" s="170" t="s">
        <v>337</v>
      </c>
      <c r="B99" s="170">
        <f t="shared" si="11"/>
        <v>8</v>
      </c>
      <c r="C99" s="170">
        <f t="shared" si="9"/>
        <v>1</v>
      </c>
      <c r="D99" s="170">
        <f t="shared" si="10"/>
        <v>1</v>
      </c>
    </row>
    <row r="100" spans="1:4">
      <c r="A100" s="170" t="s">
        <v>336</v>
      </c>
      <c r="B100" s="170">
        <f t="shared" si="11"/>
        <v>14</v>
      </c>
      <c r="C100" s="170">
        <f t="shared" si="9"/>
        <v>1</v>
      </c>
      <c r="D100" s="170">
        <f t="shared" si="10"/>
        <v>0</v>
      </c>
    </row>
    <row r="101" spans="1:4">
      <c r="A101" s="170" t="s">
        <v>24</v>
      </c>
      <c r="B101" s="170">
        <f>SUM(B62:K62)</f>
        <v>415</v>
      </c>
      <c r="C101" s="170">
        <f>SUM(C85:C100)</f>
        <v>92</v>
      </c>
      <c r="D101" s="170">
        <f t="shared" si="10"/>
        <v>111</v>
      </c>
    </row>
    <row r="103" spans="1:4" hidden="1"/>
    <row r="104" spans="1:4" hidden="1">
      <c r="B104" s="170">
        <v>2020</v>
      </c>
      <c r="C104" s="170">
        <v>2021</v>
      </c>
    </row>
    <row r="105" spans="1:4" hidden="1">
      <c r="A105" s="170" t="s">
        <v>351</v>
      </c>
      <c r="B105" s="170">
        <f t="shared" ref="B105:B121" si="12">SUM(B86:M86)</f>
        <v>9</v>
      </c>
      <c r="C105" s="170">
        <f t="shared" ref="C105:C121" si="13">SUM(B66:M66)</f>
        <v>7</v>
      </c>
    </row>
    <row r="106" spans="1:4" hidden="1">
      <c r="A106" s="170" t="s">
        <v>350</v>
      </c>
      <c r="B106" s="170">
        <f t="shared" si="12"/>
        <v>48</v>
      </c>
      <c r="C106" s="170">
        <f t="shared" si="13"/>
        <v>2</v>
      </c>
    </row>
    <row r="107" spans="1:4" hidden="1">
      <c r="A107" s="170" t="s">
        <v>349</v>
      </c>
      <c r="B107" s="170">
        <f t="shared" si="12"/>
        <v>8</v>
      </c>
      <c r="C107" s="170">
        <f t="shared" si="13"/>
        <v>16</v>
      </c>
    </row>
    <row r="108" spans="1:4" hidden="1">
      <c r="A108" s="170" t="s">
        <v>348</v>
      </c>
      <c r="B108" s="170">
        <f t="shared" si="12"/>
        <v>111</v>
      </c>
      <c r="C108" s="170">
        <f t="shared" si="13"/>
        <v>4</v>
      </c>
    </row>
    <row r="109" spans="1:4" hidden="1">
      <c r="A109" s="170" t="s">
        <v>347</v>
      </c>
      <c r="B109" s="170">
        <f t="shared" si="12"/>
        <v>15</v>
      </c>
      <c r="C109" s="170">
        <f t="shared" si="13"/>
        <v>68</v>
      </c>
    </row>
    <row r="110" spans="1:4" hidden="1">
      <c r="A110" s="170" t="s">
        <v>346</v>
      </c>
      <c r="B110" s="170">
        <f t="shared" si="12"/>
        <v>9</v>
      </c>
      <c r="C110" s="170">
        <f t="shared" si="13"/>
        <v>31</v>
      </c>
    </row>
    <row r="111" spans="1:4" hidden="1">
      <c r="A111" s="170" t="s">
        <v>345</v>
      </c>
      <c r="B111" s="170">
        <f t="shared" si="12"/>
        <v>26</v>
      </c>
      <c r="C111" s="170">
        <f t="shared" si="13"/>
        <v>0</v>
      </c>
    </row>
    <row r="112" spans="1:4" hidden="1">
      <c r="A112" s="170" t="s">
        <v>344</v>
      </c>
      <c r="B112" s="170">
        <f t="shared" si="12"/>
        <v>5</v>
      </c>
      <c r="C112" s="170">
        <f t="shared" si="13"/>
        <v>24</v>
      </c>
    </row>
    <row r="113" spans="1:3" hidden="1">
      <c r="A113" s="170" t="s">
        <v>343</v>
      </c>
      <c r="B113" s="170">
        <f t="shared" si="12"/>
        <v>15</v>
      </c>
      <c r="C113" s="170">
        <f t="shared" si="13"/>
        <v>3</v>
      </c>
    </row>
    <row r="114" spans="1:3" hidden="1">
      <c r="A114" s="170" t="s">
        <v>342</v>
      </c>
      <c r="B114" s="170">
        <f t="shared" si="12"/>
        <v>12</v>
      </c>
      <c r="C114" s="170">
        <f t="shared" si="13"/>
        <v>12</v>
      </c>
    </row>
    <row r="115" spans="1:3" hidden="1">
      <c r="A115" s="170" t="s">
        <v>341</v>
      </c>
      <c r="B115" s="170">
        <f t="shared" si="12"/>
        <v>304</v>
      </c>
      <c r="C115" s="170">
        <f t="shared" si="13"/>
        <v>7</v>
      </c>
    </row>
    <row r="116" spans="1:3" hidden="1">
      <c r="A116" s="170" t="s">
        <v>340</v>
      </c>
      <c r="B116" s="170">
        <f t="shared" si="12"/>
        <v>4</v>
      </c>
      <c r="C116" s="170">
        <f t="shared" si="13"/>
        <v>296</v>
      </c>
    </row>
    <row r="117" spans="1:3" hidden="1">
      <c r="A117" s="170" t="s">
        <v>339</v>
      </c>
      <c r="B117" s="170">
        <f t="shared" si="12"/>
        <v>4</v>
      </c>
      <c r="C117" s="170">
        <f t="shared" si="13"/>
        <v>1</v>
      </c>
    </row>
    <row r="118" spans="1:3" hidden="1">
      <c r="A118" s="170" t="s">
        <v>338</v>
      </c>
      <c r="B118" s="170">
        <f t="shared" si="12"/>
        <v>10</v>
      </c>
      <c r="C118" s="170">
        <f t="shared" si="13"/>
        <v>4</v>
      </c>
    </row>
    <row r="119" spans="1:3" hidden="1">
      <c r="A119" s="170" t="s">
        <v>337</v>
      </c>
      <c r="B119" s="170">
        <f t="shared" si="12"/>
        <v>15</v>
      </c>
      <c r="C119" s="170">
        <f t="shared" si="13"/>
        <v>10</v>
      </c>
    </row>
    <row r="120" spans="1:3" hidden="1">
      <c r="A120" s="170" t="s">
        <v>336</v>
      </c>
      <c r="B120" s="170">
        <f t="shared" si="12"/>
        <v>618</v>
      </c>
      <c r="C120" s="170">
        <f t="shared" si="13"/>
        <v>8</v>
      </c>
    </row>
    <row r="121" spans="1:3" hidden="1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workbookViewId="0">
      <selection activeCell="D18" sqref="D18"/>
    </sheetView>
  </sheetViews>
  <sheetFormatPr defaultColWidth="12.58203125" defaultRowHeight="15" customHeight="1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08203125" customWidth="1"/>
    <col min="15" max="174" width="7.58203125" customWidth="1"/>
  </cols>
  <sheetData>
    <row r="1" spans="1:174" ht="14.25" customHeight="1">
      <c r="A1" s="57"/>
      <c r="B1" s="290" t="s">
        <v>215</v>
      </c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73"/>
      <c r="N1" s="57"/>
    </row>
    <row r="2" spans="1:174" ht="14.25" customHeight="1">
      <c r="A2" s="57"/>
      <c r="B2" s="291" t="s">
        <v>426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57"/>
    </row>
    <row r="3" spans="1:174" ht="14.25" customHeight="1">
      <c r="A3" s="57"/>
      <c r="B3" s="292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93"/>
      <c r="N3" s="57"/>
      <c r="FR3" s="2">
        <v>366</v>
      </c>
    </row>
    <row r="4" spans="1:174" ht="14.25" customHeight="1">
      <c r="A4" s="57"/>
      <c r="B4" s="267"/>
      <c r="C4" s="268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>
      <c r="A5" s="57"/>
      <c r="B5" s="271" t="s">
        <v>21</v>
      </c>
      <c r="C5" s="257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>
      <c r="A6" s="57"/>
      <c r="B6" s="270" t="s">
        <v>221</v>
      </c>
      <c r="C6" s="257"/>
      <c r="D6" s="64">
        <v>777</v>
      </c>
      <c r="E6" s="65"/>
      <c r="F6" s="65">
        <v>516933639</v>
      </c>
      <c r="G6" s="65"/>
      <c r="H6" s="65">
        <v>665294</v>
      </c>
      <c r="I6" s="65"/>
      <c r="J6" s="65">
        <v>530000</v>
      </c>
      <c r="K6" s="65"/>
      <c r="L6" s="66">
        <v>382</v>
      </c>
      <c r="M6" s="65"/>
      <c r="N6" s="57"/>
      <c r="FQ6" s="2">
        <v>205</v>
      </c>
      <c r="FR6" s="2">
        <v>210</v>
      </c>
    </row>
    <row r="7" spans="1:174" ht="14.25" customHeight="1">
      <c r="A7" s="57"/>
      <c r="B7" s="270" t="s">
        <v>222</v>
      </c>
      <c r="C7" s="257"/>
      <c r="D7" s="64">
        <v>1219</v>
      </c>
      <c r="E7" s="64"/>
      <c r="F7" s="65">
        <v>914417670</v>
      </c>
      <c r="G7" s="64"/>
      <c r="H7" s="65">
        <v>750137</v>
      </c>
      <c r="I7" s="64"/>
      <c r="J7" s="65">
        <v>577000</v>
      </c>
      <c r="K7" s="64"/>
      <c r="L7" s="66">
        <v>413</v>
      </c>
      <c r="M7" s="67"/>
      <c r="N7" s="68" t="s">
        <v>223</v>
      </c>
      <c r="FR7" s="2">
        <v>251</v>
      </c>
    </row>
    <row r="8" spans="1:174" ht="14.25" customHeight="1">
      <c r="A8" s="57"/>
      <c r="B8" s="270" t="s">
        <v>224</v>
      </c>
      <c r="C8" s="257"/>
      <c r="D8" s="69">
        <f>D6-D7</f>
        <v>-442</v>
      </c>
      <c r="E8" s="70">
        <f>D8/D7</f>
        <v>-0.36259228876127975</v>
      </c>
      <c r="F8" s="71">
        <f>F6-F7</f>
        <v>-397484031</v>
      </c>
      <c r="G8" s="70">
        <f>F8/F7</f>
        <v>-0.43468542225348727</v>
      </c>
      <c r="H8" s="71">
        <f>H6-H7</f>
        <v>-84843</v>
      </c>
      <c r="I8" s="70">
        <f>H8/H7</f>
        <v>-0.1131033397899317</v>
      </c>
      <c r="J8" s="71">
        <f>J6-J7</f>
        <v>-47000</v>
      </c>
      <c r="K8" s="70">
        <f>J8/J7</f>
        <v>-8.1455805892547667E-2</v>
      </c>
      <c r="L8" s="69">
        <f>L6-L7</f>
        <v>-31</v>
      </c>
      <c r="M8" s="72">
        <f>L8/L7</f>
        <v>-7.5060532687651338E-2</v>
      </c>
      <c r="N8" s="57"/>
      <c r="FR8" s="2">
        <v>73</v>
      </c>
    </row>
    <row r="9" spans="1:174" ht="14.25" customHeight="1">
      <c r="A9" s="57"/>
      <c r="B9" s="271" t="s">
        <v>109</v>
      </c>
      <c r="C9" s="257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>
      <c r="A10" s="57"/>
      <c r="B10" s="270" t="s">
        <v>225</v>
      </c>
      <c r="C10" s="257"/>
      <c r="D10" s="64">
        <v>204</v>
      </c>
      <c r="E10" s="64"/>
      <c r="F10" s="65">
        <v>35670085</v>
      </c>
      <c r="G10" s="64"/>
      <c r="H10" s="65">
        <v>174853</v>
      </c>
      <c r="I10" s="64"/>
      <c r="J10" s="65">
        <v>125000</v>
      </c>
      <c r="K10" s="64"/>
      <c r="L10" s="66">
        <v>337</v>
      </c>
      <c r="M10" s="67"/>
      <c r="N10" s="57"/>
      <c r="FR10" s="2">
        <v>10</v>
      </c>
    </row>
    <row r="11" spans="1:174" ht="14.25" customHeight="1">
      <c r="A11" s="57"/>
      <c r="B11" s="270" t="s">
        <v>226</v>
      </c>
      <c r="C11" s="257"/>
      <c r="D11" s="64">
        <v>353</v>
      </c>
      <c r="E11" s="64"/>
      <c r="F11" s="65">
        <v>56250793</v>
      </c>
      <c r="G11" s="64"/>
      <c r="H11" s="65">
        <v>159350</v>
      </c>
      <c r="I11" s="64"/>
      <c r="J11" s="65">
        <v>122500</v>
      </c>
      <c r="K11" s="64"/>
      <c r="L11" s="66">
        <v>435</v>
      </c>
      <c r="M11" s="67"/>
      <c r="N11" s="57"/>
      <c r="O11" s="39"/>
      <c r="FR11" s="2">
        <v>1</v>
      </c>
    </row>
    <row r="12" spans="1:174" ht="14.25" customHeight="1">
      <c r="A12" s="57"/>
      <c r="B12" s="270" t="s">
        <v>224</v>
      </c>
      <c r="C12" s="257"/>
      <c r="D12" s="69">
        <f>D10-D11</f>
        <v>-149</v>
      </c>
      <c r="E12" s="70">
        <f>D12/D11</f>
        <v>-0.42209631728045327</v>
      </c>
      <c r="F12" s="71">
        <f>F10-F11</f>
        <v>-20580708</v>
      </c>
      <c r="G12" s="70">
        <f>F12/F11</f>
        <v>-0.36587409532164283</v>
      </c>
      <c r="H12" s="71">
        <f>H10-H11</f>
        <v>15503</v>
      </c>
      <c r="I12" s="70">
        <f>H12/H11</f>
        <v>9.7288986507687483E-2</v>
      </c>
      <c r="J12" s="71">
        <f>J10-J11</f>
        <v>2500</v>
      </c>
      <c r="K12" s="70">
        <f>J12/J11</f>
        <v>2.0408163265306121E-2</v>
      </c>
      <c r="L12" s="69">
        <f>L10-L11</f>
        <v>-98</v>
      </c>
      <c r="M12" s="72">
        <f>L12/L11</f>
        <v>-0.22528735632183908</v>
      </c>
      <c r="N12" s="57"/>
      <c r="O12" s="74"/>
    </row>
    <row r="13" spans="1:174" ht="14.25" customHeight="1">
      <c r="A13" s="57"/>
      <c r="B13" s="271" t="s">
        <v>23</v>
      </c>
      <c r="C13" s="257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>
      <c r="A14" s="57"/>
      <c r="B14" s="270" t="s">
        <v>225</v>
      </c>
      <c r="C14" s="257"/>
      <c r="D14" s="74">
        <v>12</v>
      </c>
      <c r="E14" s="64"/>
      <c r="F14" s="65">
        <v>12194990</v>
      </c>
      <c r="G14" s="64"/>
      <c r="H14" s="65">
        <v>1016249</v>
      </c>
      <c r="I14" s="64"/>
      <c r="J14" s="65">
        <v>462000</v>
      </c>
      <c r="K14" s="64"/>
      <c r="L14" s="66">
        <v>28</v>
      </c>
      <c r="M14" s="67"/>
      <c r="N14" s="57"/>
    </row>
    <row r="15" spans="1:174" ht="14.25" customHeight="1">
      <c r="A15" s="57"/>
      <c r="B15" s="270" t="s">
        <v>226</v>
      </c>
      <c r="C15" s="257"/>
      <c r="D15" s="74">
        <v>23</v>
      </c>
      <c r="E15" s="64"/>
      <c r="F15" s="65">
        <v>21800000</v>
      </c>
      <c r="G15" s="64"/>
      <c r="H15" s="65">
        <v>947826</v>
      </c>
      <c r="I15" s="64"/>
      <c r="J15" s="65">
        <v>700000</v>
      </c>
      <c r="K15" s="64"/>
      <c r="L15" s="66">
        <v>49</v>
      </c>
      <c r="M15" s="67"/>
      <c r="N15" s="57"/>
    </row>
    <row r="16" spans="1:174" ht="14.25" customHeight="1">
      <c r="A16" s="57"/>
      <c r="B16" s="270" t="s">
        <v>224</v>
      </c>
      <c r="C16" s="257"/>
      <c r="D16" s="69">
        <f>D14-D15</f>
        <v>-11</v>
      </c>
      <c r="E16" s="70">
        <f>D16/D15</f>
        <v>-0.47826086956521741</v>
      </c>
      <c r="F16" s="71">
        <f>F14-F15</f>
        <v>-9605010</v>
      </c>
      <c r="G16" s="70">
        <f>F16/F15</f>
        <v>-0.44059678899082566</v>
      </c>
      <c r="H16" s="71">
        <f>H14-H15</f>
        <v>68423</v>
      </c>
      <c r="I16" s="70">
        <f>H16/H15</f>
        <v>7.2189410292606448E-2</v>
      </c>
      <c r="J16" s="71">
        <f>J14-J15</f>
        <v>-238000</v>
      </c>
      <c r="K16" s="70">
        <f>J16/J15</f>
        <v>-0.34</v>
      </c>
      <c r="L16" s="69">
        <f>L14-L15</f>
        <v>-21</v>
      </c>
      <c r="M16" s="72">
        <f>L16/L15</f>
        <v>-0.42857142857142855</v>
      </c>
      <c r="N16" s="57"/>
      <c r="FR16" s="2">
        <v>9</v>
      </c>
    </row>
    <row r="17" spans="1:174" ht="14.25" customHeight="1">
      <c r="A17" s="57"/>
      <c r="B17" s="271" t="s">
        <v>227</v>
      </c>
      <c r="C17" s="257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>
      <c r="A18" s="57"/>
      <c r="B18" s="270" t="s">
        <v>225</v>
      </c>
      <c r="C18" s="257"/>
      <c r="D18" s="69">
        <f>D6+D10+D14</f>
        <v>993</v>
      </c>
      <c r="E18" s="75"/>
      <c r="F18" s="71">
        <f>F6+F10+F14</f>
        <v>564798714</v>
      </c>
      <c r="G18" s="64"/>
      <c r="H18" s="65">
        <v>568870</v>
      </c>
      <c r="I18" s="64"/>
      <c r="J18" s="65">
        <v>461000</v>
      </c>
      <c r="K18" s="75"/>
      <c r="L18" s="76">
        <f>L6+L10+L14</f>
        <v>747</v>
      </c>
      <c r="M18" s="67"/>
      <c r="N18" s="57"/>
      <c r="FR18" s="2">
        <v>64</v>
      </c>
    </row>
    <row r="19" spans="1:174" ht="14.25" customHeight="1">
      <c r="A19" s="57"/>
      <c r="B19" s="270" t="s">
        <v>226</v>
      </c>
      <c r="C19" s="257"/>
      <c r="D19" s="69">
        <f>D7+D11+D15</f>
        <v>1595</v>
      </c>
      <c r="E19" s="75"/>
      <c r="F19" s="71">
        <f>F7+F11+F15</f>
        <v>992468463</v>
      </c>
      <c r="G19" s="64"/>
      <c r="H19" s="65">
        <v>622237</v>
      </c>
      <c r="I19" s="64"/>
      <c r="J19" s="65">
        <v>465000</v>
      </c>
      <c r="K19" s="75"/>
      <c r="L19" s="76">
        <f>L7+L11+L15</f>
        <v>897</v>
      </c>
      <c r="M19" s="67"/>
      <c r="N19" s="57"/>
      <c r="FR19" s="2">
        <v>760</v>
      </c>
    </row>
    <row r="20" spans="1:174" ht="14.25" customHeight="1">
      <c r="A20" s="57"/>
      <c r="B20" s="287" t="s">
        <v>224</v>
      </c>
      <c r="C20" s="265"/>
      <c r="D20" s="77">
        <f>D18-D19</f>
        <v>-602</v>
      </c>
      <c r="E20" s="78">
        <f>D20/D19</f>
        <v>-0.37742946708463948</v>
      </c>
      <c r="F20" s="79">
        <f>F18-F19</f>
        <v>-427669749</v>
      </c>
      <c r="G20" s="80">
        <f>F20/F19</f>
        <v>-0.43091520279370327</v>
      </c>
      <c r="H20" s="79">
        <f>H18-H19</f>
        <v>-53367</v>
      </c>
      <c r="I20" s="80">
        <f>H20/H19</f>
        <v>-8.5766355906190084E-2</v>
      </c>
      <c r="J20" s="79">
        <f>J18-J19</f>
        <v>-4000</v>
      </c>
      <c r="K20" s="80">
        <f>J20/J19</f>
        <v>-8.6021505376344086E-3</v>
      </c>
      <c r="L20" s="81">
        <f>L18-L19</f>
        <v>-150</v>
      </c>
      <c r="M20" s="82">
        <f>L20/L19</f>
        <v>-0.16722408026755853</v>
      </c>
      <c r="N20" s="57"/>
      <c r="FR20" s="2">
        <v>1497</v>
      </c>
    </row>
    <row r="21" spans="1:174" ht="14.25" customHeight="1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>
      <c r="A22" s="57"/>
      <c r="B22" s="259" t="s">
        <v>426</v>
      </c>
      <c r="C22" s="260"/>
      <c r="D22" s="260"/>
      <c r="E22" s="260"/>
      <c r="F22" s="260"/>
      <c r="G22" s="260"/>
      <c r="H22" s="260"/>
      <c r="I22" s="260"/>
      <c r="J22" s="260"/>
      <c r="K22" s="261"/>
      <c r="L22" s="84"/>
      <c r="M22" s="84"/>
      <c r="N22" s="57"/>
      <c r="FR22" s="2">
        <v>2</v>
      </c>
    </row>
    <row r="23" spans="1:174" ht="14.25" customHeight="1">
      <c r="A23" s="57"/>
      <c r="B23" s="262" t="s">
        <v>228</v>
      </c>
      <c r="C23" s="263"/>
      <c r="D23" s="263"/>
      <c r="E23" s="263"/>
      <c r="F23" s="263"/>
      <c r="G23" s="263"/>
      <c r="H23" s="263"/>
      <c r="I23" s="263"/>
      <c r="J23" s="263"/>
      <c r="K23" s="263"/>
      <c r="L23" s="85"/>
      <c r="M23" s="57"/>
      <c r="N23" s="57"/>
      <c r="FR23" s="2">
        <v>0</v>
      </c>
    </row>
    <row r="24" spans="1:174" ht="14.25" customHeight="1">
      <c r="A24" s="57"/>
      <c r="B24" s="264" t="s">
        <v>424</v>
      </c>
      <c r="C24" s="265"/>
      <c r="D24" s="265"/>
      <c r="E24" s="265"/>
      <c r="F24" s="86" t="s">
        <v>229</v>
      </c>
      <c r="G24" s="264" t="s">
        <v>425</v>
      </c>
      <c r="H24" s="265"/>
      <c r="I24" s="265"/>
      <c r="J24" s="265"/>
      <c r="K24" s="266"/>
      <c r="L24" s="85"/>
      <c r="M24" s="57"/>
      <c r="N24" s="57"/>
      <c r="O24" s="289"/>
      <c r="P24" s="265"/>
      <c r="Q24" s="265"/>
      <c r="R24" s="265"/>
      <c r="FR24" s="2">
        <v>402</v>
      </c>
    </row>
    <row r="25" spans="1:174" ht="14.25" customHeight="1">
      <c r="A25" s="57"/>
      <c r="B25" s="267"/>
      <c r="C25" s="268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>
      <c r="A26" s="57"/>
      <c r="B26" s="271" t="s">
        <v>21</v>
      </c>
      <c r="C26" s="257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>
      <c r="A27" s="57"/>
      <c r="B27" s="270" t="s">
        <v>221</v>
      </c>
      <c r="C27" s="257"/>
      <c r="D27" s="64">
        <v>2027</v>
      </c>
      <c r="E27" s="65"/>
      <c r="F27" s="65">
        <v>1363349762</v>
      </c>
      <c r="G27" s="65"/>
      <c r="H27" s="65">
        <v>672594</v>
      </c>
      <c r="I27" s="65"/>
      <c r="J27" s="65">
        <v>537500</v>
      </c>
      <c r="K27" s="91"/>
      <c r="L27" s="89"/>
      <c r="M27" s="92"/>
      <c r="N27" s="57"/>
    </row>
    <row r="28" spans="1:174" ht="14.25" customHeight="1">
      <c r="A28" s="57"/>
      <c r="B28" s="270" t="s">
        <v>230</v>
      </c>
      <c r="C28" s="257"/>
      <c r="D28" s="64">
        <v>3041</v>
      </c>
      <c r="E28" s="64"/>
      <c r="F28" s="65">
        <v>2094424667</v>
      </c>
      <c r="G28" s="64"/>
      <c r="H28" s="65">
        <v>688728</v>
      </c>
      <c r="I28" s="64"/>
      <c r="J28" s="65">
        <v>530000</v>
      </c>
      <c r="K28" s="64"/>
      <c r="L28" s="89"/>
      <c r="M28" s="93"/>
      <c r="N28" s="57"/>
    </row>
    <row r="29" spans="1:174" ht="14.25" customHeight="1">
      <c r="A29" s="57"/>
      <c r="B29" s="270" t="s">
        <v>224</v>
      </c>
      <c r="C29" s="257"/>
      <c r="D29" s="69">
        <f>D27-D28</f>
        <v>-1014</v>
      </c>
      <c r="E29" s="70">
        <f>D29/D28</f>
        <v>-0.33344294639921079</v>
      </c>
      <c r="F29" s="71">
        <f>F27-F28</f>
        <v>-731074905</v>
      </c>
      <c r="G29" s="70">
        <f>F29/F28</f>
        <v>-0.34905762738517249</v>
      </c>
      <c r="H29" s="71">
        <f>H27-H28</f>
        <v>-16134</v>
      </c>
      <c r="I29" s="70">
        <f>H29/H28</f>
        <v>-2.3425793636965536E-2</v>
      </c>
      <c r="J29" s="71">
        <f>J27-J28</f>
        <v>7500</v>
      </c>
      <c r="K29" s="70">
        <f>J29/J28</f>
        <v>1.4150943396226415E-2</v>
      </c>
      <c r="L29" s="90"/>
      <c r="M29" s="93"/>
      <c r="N29" s="57"/>
    </row>
    <row r="30" spans="1:174" ht="14.25" customHeight="1">
      <c r="A30" s="57"/>
      <c r="B30" s="271" t="s">
        <v>109</v>
      </c>
      <c r="C30" s="257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>
      <c r="A31" s="57"/>
      <c r="B31" s="270" t="s">
        <v>225</v>
      </c>
      <c r="C31" s="257"/>
      <c r="D31" s="64">
        <v>534</v>
      </c>
      <c r="E31" s="64"/>
      <c r="F31" s="65">
        <v>95434943</v>
      </c>
      <c r="G31" s="64"/>
      <c r="H31" s="65">
        <v>178717</v>
      </c>
      <c r="I31" s="64"/>
      <c r="J31" s="65">
        <v>127500</v>
      </c>
      <c r="K31" s="64"/>
      <c r="L31" s="95"/>
      <c r="M31" s="93"/>
      <c r="N31" s="57"/>
    </row>
    <row r="32" spans="1:174" ht="14.25" customHeight="1">
      <c r="A32" s="57"/>
      <c r="B32" s="270" t="s">
        <v>230</v>
      </c>
      <c r="C32" s="257"/>
      <c r="D32" s="64">
        <v>946</v>
      </c>
      <c r="E32" s="64"/>
      <c r="F32" s="65">
        <v>155492367</v>
      </c>
      <c r="G32" s="64"/>
      <c r="H32" s="65">
        <v>164368</v>
      </c>
      <c r="I32" s="64"/>
      <c r="J32" s="65">
        <v>115000</v>
      </c>
      <c r="K32" s="64"/>
      <c r="L32" s="93"/>
      <c r="M32" s="93"/>
      <c r="N32" s="57"/>
    </row>
    <row r="33" spans="1:174" ht="14.25" customHeight="1">
      <c r="A33" s="57"/>
      <c r="B33" s="270" t="s">
        <v>224</v>
      </c>
      <c r="C33" s="257"/>
      <c r="D33" s="69">
        <f>D31-D32</f>
        <v>-412</v>
      </c>
      <c r="E33" s="70">
        <f>D33/D32</f>
        <v>-0.43551797040169132</v>
      </c>
      <c r="F33" s="71">
        <f>F31-F32</f>
        <v>-60057424</v>
      </c>
      <c r="G33" s="70">
        <f>F33/F32</f>
        <v>-0.38624033551434717</v>
      </c>
      <c r="H33" s="71">
        <f>H31-H32</f>
        <v>14349</v>
      </c>
      <c r="I33" s="70">
        <f>H33/H32</f>
        <v>8.7298014212012068E-2</v>
      </c>
      <c r="J33" s="71">
        <f>J31-J32</f>
        <v>12500</v>
      </c>
      <c r="K33" s="70">
        <f>J33/J32</f>
        <v>0.10869565217391304</v>
      </c>
      <c r="L33" s="96"/>
      <c r="M33" s="93"/>
      <c r="N33" s="57"/>
    </row>
    <row r="34" spans="1:174" ht="14.25" customHeight="1">
      <c r="A34" s="57"/>
      <c r="B34" s="271" t="s">
        <v>23</v>
      </c>
      <c r="C34" s="257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>
      <c r="A35" s="57"/>
      <c r="B35" s="270" t="s">
        <v>225</v>
      </c>
      <c r="C35" s="257"/>
      <c r="D35" s="74">
        <v>34</v>
      </c>
      <c r="E35" s="64"/>
      <c r="F35" s="65">
        <v>27963844</v>
      </c>
      <c r="G35" s="64"/>
      <c r="H35" s="65">
        <v>822466</v>
      </c>
      <c r="I35" s="64"/>
      <c r="J35" s="65">
        <v>533427</v>
      </c>
      <c r="K35" s="64"/>
      <c r="L35" s="94"/>
      <c r="M35" s="93"/>
      <c r="N35" s="57"/>
    </row>
    <row r="36" spans="1:174" ht="14.25" customHeight="1">
      <c r="A36" s="57"/>
      <c r="B36" s="270" t="s">
        <v>230</v>
      </c>
      <c r="C36" s="257"/>
      <c r="D36" s="74">
        <v>54</v>
      </c>
      <c r="E36" s="64"/>
      <c r="F36" s="65">
        <v>47256900</v>
      </c>
      <c r="G36" s="64"/>
      <c r="H36" s="65">
        <v>875127</v>
      </c>
      <c r="I36" s="64"/>
      <c r="J36" s="65">
        <v>622500</v>
      </c>
      <c r="K36" s="64"/>
      <c r="L36" s="96"/>
      <c r="M36" s="93"/>
      <c r="N36" s="57"/>
    </row>
    <row r="37" spans="1:174" ht="14.25" customHeight="1">
      <c r="A37" s="57"/>
      <c r="B37" s="270" t="s">
        <v>224</v>
      </c>
      <c r="C37" s="257"/>
      <c r="D37" s="69">
        <f>D35-D36</f>
        <v>-20</v>
      </c>
      <c r="E37" s="70">
        <f>D37/D36</f>
        <v>-0.37037037037037035</v>
      </c>
      <c r="F37" s="71">
        <f>F35-F36</f>
        <v>-19293056</v>
      </c>
      <c r="G37" s="70">
        <f>F37/F36</f>
        <v>-0.40825902672413977</v>
      </c>
      <c r="H37" s="71">
        <f>H35-H36</f>
        <v>-52661</v>
      </c>
      <c r="I37" s="70">
        <f>H37/H36</f>
        <v>-6.0175265989964886E-2</v>
      </c>
      <c r="J37" s="71">
        <f>J35-J36</f>
        <v>-89073</v>
      </c>
      <c r="K37" s="70">
        <f>J37/J36</f>
        <v>-0.14308915662650604</v>
      </c>
      <c r="L37" s="96"/>
      <c r="M37" s="93"/>
      <c r="N37" s="57"/>
    </row>
    <row r="38" spans="1:174" ht="14.25" customHeight="1">
      <c r="A38" s="57"/>
      <c r="B38" s="271" t="s">
        <v>227</v>
      </c>
      <c r="C38" s="257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>
      <c r="A39" s="57"/>
      <c r="B39" s="270" t="s">
        <v>225</v>
      </c>
      <c r="C39" s="257"/>
      <c r="D39" s="69">
        <f>D27+D31+D35</f>
        <v>2595</v>
      </c>
      <c r="E39" s="64"/>
      <c r="F39" s="71">
        <f>F27+F31+F35</f>
        <v>1486748549</v>
      </c>
      <c r="G39" s="64"/>
      <c r="H39" s="65">
        <v>572928</v>
      </c>
      <c r="I39" s="64"/>
      <c r="J39" s="65">
        <v>460000</v>
      </c>
      <c r="K39" s="64"/>
      <c r="L39" s="95"/>
      <c r="M39" s="93"/>
      <c r="N39" s="57"/>
    </row>
    <row r="40" spans="1:174" ht="14.25" customHeight="1">
      <c r="A40" s="57"/>
      <c r="B40" s="270" t="s">
        <v>230</v>
      </c>
      <c r="C40" s="257"/>
      <c r="D40" s="69">
        <f>D28+D32+D36</f>
        <v>4041</v>
      </c>
      <c r="E40" s="64"/>
      <c r="F40" s="71">
        <f>F28+F32+F36</f>
        <v>2297173934</v>
      </c>
      <c r="G40" s="64"/>
      <c r="H40" s="65">
        <v>568466</v>
      </c>
      <c r="I40" s="64"/>
      <c r="J40" s="65">
        <v>435000</v>
      </c>
      <c r="K40" s="64"/>
      <c r="L40" s="96"/>
      <c r="M40" s="93"/>
      <c r="N40" s="57"/>
    </row>
    <row r="41" spans="1:174" ht="14.25" customHeight="1">
      <c r="A41" s="57"/>
      <c r="B41" s="287" t="s">
        <v>224</v>
      </c>
      <c r="C41" s="265"/>
      <c r="D41" s="81">
        <f>D39-D40</f>
        <v>-1446</v>
      </c>
      <c r="E41" s="80">
        <f>D41/D40</f>
        <v>-0.35783221974758722</v>
      </c>
      <c r="F41" s="79">
        <f>F39-F40</f>
        <v>-810425385</v>
      </c>
      <c r="G41" s="80">
        <f>F41/F40</f>
        <v>-0.35279234759068967</v>
      </c>
      <c r="H41" s="79">
        <f>H39-H40</f>
        <v>4462</v>
      </c>
      <c r="I41" s="80">
        <f>H41/H40</f>
        <v>7.8491941470554081E-3</v>
      </c>
      <c r="J41" s="79">
        <f>J39-J40</f>
        <v>25000</v>
      </c>
      <c r="K41" s="80">
        <f>J41/J40</f>
        <v>5.7471264367816091E-2</v>
      </c>
      <c r="L41" s="96"/>
      <c r="M41" s="93"/>
      <c r="N41" s="57"/>
    </row>
    <row r="42" spans="1:174" ht="14.2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>
      <c r="A43" s="97"/>
      <c r="B43" s="288" t="s">
        <v>231</v>
      </c>
      <c r="C43" s="286"/>
      <c r="D43" s="286"/>
      <c r="E43" s="286"/>
      <c r="F43" s="286"/>
      <c r="G43" s="286"/>
      <c r="H43" s="286"/>
      <c r="I43" s="286"/>
      <c r="J43" s="286"/>
      <c r="K43" s="273"/>
      <c r="L43" s="97"/>
      <c r="M43" s="166"/>
      <c r="N43" s="166"/>
    </row>
    <row r="44" spans="1:174" ht="14.25" customHeight="1" thickBot="1">
      <c r="A44" s="97"/>
      <c r="B44" s="259" t="s">
        <v>426</v>
      </c>
      <c r="C44" s="260"/>
      <c r="D44" s="260"/>
      <c r="E44" s="260"/>
      <c r="F44" s="260"/>
      <c r="G44" s="260"/>
      <c r="H44" s="260"/>
      <c r="I44" s="260"/>
      <c r="J44" s="260"/>
      <c r="K44" s="261"/>
      <c r="L44" s="97"/>
      <c r="M44" s="166"/>
      <c r="N44" s="166"/>
      <c r="FR44" s="2">
        <v>150</v>
      </c>
    </row>
    <row r="45" spans="1:174" ht="14.25" customHeight="1">
      <c r="A45" s="97"/>
      <c r="L45" s="97"/>
      <c r="M45" s="166"/>
      <c r="N45" s="166"/>
      <c r="FR45" s="2">
        <v>58</v>
      </c>
    </row>
    <row r="46" spans="1:174" ht="14.25" customHeight="1">
      <c r="A46" s="97"/>
      <c r="B46" s="267" t="s">
        <v>232</v>
      </c>
      <c r="C46" s="268"/>
      <c r="D46" s="268"/>
      <c r="E46" s="268"/>
      <c r="F46" s="268"/>
      <c r="G46" s="268"/>
      <c r="H46" s="268"/>
      <c r="I46" s="268"/>
      <c r="J46" s="268"/>
      <c r="K46" s="269"/>
      <c r="L46" s="97"/>
      <c r="M46" s="166"/>
      <c r="N46" s="166"/>
      <c r="FR46" s="4">
        <v>2</v>
      </c>
    </row>
    <row r="47" spans="1:174" ht="14.25" customHeight="1">
      <c r="A47" s="97"/>
      <c r="B47" s="270"/>
      <c r="C47" s="257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>
      <c r="A48" s="97"/>
      <c r="B48" s="271" t="s">
        <v>233</v>
      </c>
      <c r="C48" s="257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>
      <c r="A49" s="97"/>
      <c r="B49" s="270" t="s">
        <v>221</v>
      </c>
      <c r="C49" s="257"/>
      <c r="D49" s="64">
        <v>625</v>
      </c>
      <c r="E49" s="61"/>
      <c r="F49" s="65">
        <v>454419204</v>
      </c>
      <c r="G49" s="61"/>
      <c r="H49" s="65">
        <v>727070</v>
      </c>
      <c r="I49" s="64"/>
      <c r="J49" s="65">
        <v>580000</v>
      </c>
      <c r="K49" s="99"/>
      <c r="L49" s="97"/>
      <c r="M49" s="166"/>
      <c r="N49" s="166"/>
    </row>
    <row r="50" spans="1:14" ht="14.25" customHeight="1">
      <c r="A50" s="97"/>
      <c r="B50" s="270" t="s">
        <v>222</v>
      </c>
      <c r="C50" s="257"/>
      <c r="D50" s="64">
        <v>1045</v>
      </c>
      <c r="E50" s="61"/>
      <c r="F50" s="65">
        <v>846047750</v>
      </c>
      <c r="G50" s="61"/>
      <c r="H50" s="65">
        <v>809615</v>
      </c>
      <c r="I50" s="64"/>
      <c r="J50" s="65">
        <v>632500</v>
      </c>
      <c r="K50" s="100"/>
      <c r="L50" s="97"/>
      <c r="M50" s="166"/>
      <c r="N50" s="166"/>
    </row>
    <row r="51" spans="1:14" ht="14.25" customHeight="1">
      <c r="A51" s="97"/>
      <c r="B51" s="270" t="s">
        <v>224</v>
      </c>
      <c r="C51" s="257"/>
      <c r="D51" s="74">
        <f>D49-D50</f>
        <v>-420</v>
      </c>
      <c r="E51" s="73">
        <f>D51/D50</f>
        <v>-0.40191387559808611</v>
      </c>
      <c r="F51" s="65">
        <f>F49-F50</f>
        <v>-391628546</v>
      </c>
      <c r="G51" s="73">
        <f>F51/F50</f>
        <v>-0.4628917764984305</v>
      </c>
      <c r="H51" s="65">
        <f>H49-H50</f>
        <v>-82545</v>
      </c>
      <c r="I51" s="73">
        <f>H51/H50</f>
        <v>-0.10195586791252632</v>
      </c>
      <c r="J51" s="65">
        <f>J49-J50</f>
        <v>-52500</v>
      </c>
      <c r="K51" s="67">
        <f>J51/J50</f>
        <v>-8.3003952569169967E-2</v>
      </c>
      <c r="L51" s="97"/>
      <c r="M51" s="166"/>
      <c r="N51" s="166"/>
    </row>
    <row r="52" spans="1:14" ht="14.25" customHeight="1">
      <c r="A52" s="97"/>
      <c r="B52" s="271" t="s">
        <v>234</v>
      </c>
      <c r="C52" s="257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>
      <c r="A53" s="97"/>
      <c r="B53" s="270" t="s">
        <v>225</v>
      </c>
      <c r="C53" s="257"/>
      <c r="D53" s="64">
        <v>103</v>
      </c>
      <c r="E53" s="61"/>
      <c r="F53" s="65">
        <v>45031792</v>
      </c>
      <c r="G53" s="61"/>
      <c r="H53" s="65">
        <v>437201</v>
      </c>
      <c r="I53" s="64"/>
      <c r="J53" s="65">
        <v>400000</v>
      </c>
      <c r="K53" s="99"/>
      <c r="L53" s="97"/>
      <c r="M53" s="166"/>
      <c r="N53" s="166"/>
    </row>
    <row r="54" spans="1:14" ht="14.25" customHeight="1">
      <c r="A54" s="97"/>
      <c r="B54" s="270" t="s">
        <v>226</v>
      </c>
      <c r="C54" s="257"/>
      <c r="D54" s="64">
        <v>119</v>
      </c>
      <c r="E54" s="61"/>
      <c r="F54" s="65">
        <v>48054100</v>
      </c>
      <c r="G54" s="61"/>
      <c r="H54" s="65">
        <v>403815</v>
      </c>
      <c r="I54" s="64"/>
      <c r="J54" s="65">
        <v>370000</v>
      </c>
      <c r="K54" s="99"/>
      <c r="L54" s="97"/>
      <c r="M54" s="166"/>
      <c r="N54" s="166"/>
    </row>
    <row r="55" spans="1:14" ht="14.25" customHeight="1">
      <c r="A55" s="97"/>
      <c r="B55" s="270" t="s">
        <v>224</v>
      </c>
      <c r="C55" s="257"/>
      <c r="D55" s="74">
        <f>D53-D54</f>
        <v>-16</v>
      </c>
      <c r="E55" s="73">
        <f>D55/D54</f>
        <v>-0.13445378151260504</v>
      </c>
      <c r="F55" s="65">
        <f>F53-F54</f>
        <v>-3022308</v>
      </c>
      <c r="G55" s="73">
        <f>F55/F54</f>
        <v>-6.2893863374821293E-2</v>
      </c>
      <c r="H55" s="65">
        <f>H53-H54</f>
        <v>33386</v>
      </c>
      <c r="I55" s="73">
        <f>H55/H54</f>
        <v>8.267647313745155E-2</v>
      </c>
      <c r="J55" s="65">
        <f>J53-J54</f>
        <v>30000</v>
      </c>
      <c r="K55" s="67">
        <f>J55/J54</f>
        <v>8.1081081081081086E-2</v>
      </c>
      <c r="L55" s="97"/>
      <c r="M55" s="166"/>
      <c r="N55" s="166"/>
    </row>
    <row r="56" spans="1:14" ht="14.25" customHeight="1">
      <c r="A56" s="97"/>
      <c r="B56" s="271" t="s">
        <v>235</v>
      </c>
      <c r="C56" s="257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>
      <c r="A57" s="97"/>
      <c r="B57" s="272" t="s">
        <v>225</v>
      </c>
      <c r="C57" s="273"/>
      <c r="D57" s="75">
        <f>D6</f>
        <v>777</v>
      </c>
      <c r="E57" s="75"/>
      <c r="F57" s="71">
        <f>F6</f>
        <v>516933639</v>
      </c>
      <c r="G57" s="101"/>
      <c r="H57" s="71">
        <f>H6</f>
        <v>665294</v>
      </c>
      <c r="I57" s="75"/>
      <c r="J57" s="71">
        <f>J6</f>
        <v>530000</v>
      </c>
      <c r="K57" s="102"/>
      <c r="L57" s="97"/>
      <c r="M57" s="166"/>
      <c r="N57" s="166"/>
    </row>
    <row r="58" spans="1:14" ht="14.25" customHeight="1">
      <c r="A58" s="97"/>
      <c r="B58" s="272" t="s">
        <v>226</v>
      </c>
      <c r="C58" s="273"/>
      <c r="D58" s="75">
        <f>D7</f>
        <v>1219</v>
      </c>
      <c r="E58" s="101"/>
      <c r="F58" s="71">
        <f>F7</f>
        <v>914417670</v>
      </c>
      <c r="G58" s="101"/>
      <c r="H58" s="71">
        <f>H7</f>
        <v>750137</v>
      </c>
      <c r="I58" s="75"/>
      <c r="J58" s="71">
        <f>J7</f>
        <v>577000</v>
      </c>
      <c r="K58" s="102"/>
      <c r="L58" s="97"/>
      <c r="M58" s="166"/>
      <c r="N58" s="166"/>
    </row>
    <row r="59" spans="1:14" ht="14.25" customHeight="1">
      <c r="A59" s="97"/>
      <c r="B59" s="274" t="s">
        <v>224</v>
      </c>
      <c r="C59" s="275"/>
      <c r="D59" s="81">
        <f>D57-D58</f>
        <v>-442</v>
      </c>
      <c r="E59" s="80">
        <f>D59/D58</f>
        <v>-0.36259228876127975</v>
      </c>
      <c r="F59" s="79">
        <f>F57-F58</f>
        <v>-397484031</v>
      </c>
      <c r="G59" s="80">
        <f>F59/F58</f>
        <v>-0.43468542225348727</v>
      </c>
      <c r="H59" s="79">
        <f>H57-H58</f>
        <v>-84843</v>
      </c>
      <c r="I59" s="80">
        <f>H59/H58</f>
        <v>-0.1131033397899317</v>
      </c>
      <c r="J59" s="79">
        <f>J57-J58</f>
        <v>-47000</v>
      </c>
      <c r="K59" s="103">
        <f>J59/J58</f>
        <v>-8.1455805892547667E-2</v>
      </c>
      <c r="L59" s="97"/>
      <c r="M59" s="166"/>
      <c r="N59" s="166"/>
    </row>
    <row r="60" spans="1:14" ht="14.25" customHeight="1" thickBot="1">
      <c r="A60" s="97"/>
      <c r="B60" s="259"/>
      <c r="C60" s="260"/>
      <c r="D60" s="260"/>
      <c r="E60" s="260"/>
      <c r="F60" s="260"/>
      <c r="G60" s="260"/>
      <c r="H60" s="260"/>
      <c r="I60" s="260"/>
      <c r="J60" s="260"/>
      <c r="K60" s="261"/>
      <c r="L60" s="97"/>
      <c r="M60" s="166"/>
      <c r="N60" s="166"/>
    </row>
    <row r="61" spans="1:14" ht="14.25" customHeight="1" thickBot="1">
      <c r="A61" s="97"/>
      <c r="B61" s="259" t="s">
        <v>426</v>
      </c>
      <c r="C61" s="260"/>
      <c r="D61" s="260"/>
      <c r="E61" s="260"/>
      <c r="F61" s="260"/>
      <c r="G61" s="260"/>
      <c r="H61" s="260"/>
      <c r="I61" s="260"/>
      <c r="J61" s="260"/>
      <c r="K61" s="261"/>
      <c r="L61" s="97"/>
      <c r="M61" s="166"/>
      <c r="N61" s="166"/>
    </row>
    <row r="62" spans="1:14" ht="14.25" customHeight="1">
      <c r="A62" s="97"/>
      <c r="B62" s="262" t="s">
        <v>228</v>
      </c>
      <c r="C62" s="263"/>
      <c r="D62" s="263"/>
      <c r="E62" s="263"/>
      <c r="F62" s="263"/>
      <c r="G62" s="263"/>
      <c r="H62" s="263"/>
      <c r="I62" s="263"/>
      <c r="J62" s="263"/>
      <c r="K62" s="263"/>
      <c r="L62" s="97"/>
      <c r="M62" s="166"/>
      <c r="N62" s="166"/>
    </row>
    <row r="63" spans="1:14" ht="14.25" customHeight="1" thickBot="1">
      <c r="A63" s="97"/>
      <c r="B63" s="264" t="s">
        <v>424</v>
      </c>
      <c r="C63" s="265"/>
      <c r="D63" s="265"/>
      <c r="E63" s="265"/>
      <c r="F63" s="86" t="s">
        <v>229</v>
      </c>
      <c r="G63" s="264" t="s">
        <v>425</v>
      </c>
      <c r="H63" s="265"/>
      <c r="I63" s="265"/>
      <c r="J63" s="265"/>
      <c r="K63" s="266"/>
      <c r="L63" s="97"/>
      <c r="M63" s="166"/>
      <c r="N63" s="166"/>
    </row>
    <row r="64" spans="1:14" ht="14.25" customHeight="1">
      <c r="A64" s="97"/>
      <c r="B64" s="270"/>
      <c r="C64" s="257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>
      <c r="A65" s="97"/>
      <c r="B65" s="271" t="s">
        <v>233</v>
      </c>
      <c r="C65" s="257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>
      <c r="A66" s="97"/>
      <c r="B66" s="270" t="s">
        <v>221</v>
      </c>
      <c r="C66" s="257"/>
      <c r="D66" s="64">
        <v>1675</v>
      </c>
      <c r="E66" s="61"/>
      <c r="F66" s="65">
        <v>1223760575</v>
      </c>
      <c r="G66" s="61"/>
      <c r="H66" s="65">
        <v>730603</v>
      </c>
      <c r="I66" s="64"/>
      <c r="J66" s="65">
        <v>590000</v>
      </c>
      <c r="K66" s="99"/>
      <c r="L66" s="97"/>
      <c r="M66" s="166"/>
      <c r="N66" s="166"/>
    </row>
    <row r="67" spans="1:14" ht="14.25" customHeight="1">
      <c r="A67" s="97"/>
      <c r="B67" s="270" t="s">
        <v>230</v>
      </c>
      <c r="C67" s="257"/>
      <c r="D67" s="64">
        <v>2607</v>
      </c>
      <c r="E67" s="61"/>
      <c r="F67" s="65">
        <v>1931966624</v>
      </c>
      <c r="G67" s="61"/>
      <c r="H67" s="65">
        <v>741068</v>
      </c>
      <c r="I67" s="64"/>
      <c r="J67" s="65">
        <v>575000</v>
      </c>
      <c r="K67" s="100"/>
      <c r="L67" s="97"/>
      <c r="M67" s="166"/>
      <c r="N67" s="166"/>
    </row>
    <row r="68" spans="1:14" ht="14.25" customHeight="1">
      <c r="A68" s="97"/>
      <c r="B68" s="270" t="s">
        <v>224</v>
      </c>
      <c r="C68" s="257"/>
      <c r="D68" s="74">
        <f>D66-D67</f>
        <v>-932</v>
      </c>
      <c r="E68" s="73">
        <f>D68/D67</f>
        <v>-0.35749904104334485</v>
      </c>
      <c r="F68" s="65">
        <f>F66-F67</f>
        <v>-708206049</v>
      </c>
      <c r="G68" s="73">
        <f>F68/F67</f>
        <v>-0.36657261062497526</v>
      </c>
      <c r="H68" s="65">
        <f>H66-H67</f>
        <v>-10465</v>
      </c>
      <c r="I68" s="73">
        <f>H68/H67</f>
        <v>-1.4121511116388779E-2</v>
      </c>
      <c r="J68" s="65">
        <f>J66-J67</f>
        <v>15000</v>
      </c>
      <c r="K68" s="67">
        <f>J68/J67</f>
        <v>2.6086956521739129E-2</v>
      </c>
      <c r="L68" s="97"/>
      <c r="M68" s="166"/>
      <c r="N68" s="166"/>
    </row>
    <row r="69" spans="1:14" ht="14.25" customHeight="1">
      <c r="A69" s="97"/>
      <c r="B69" s="271" t="s">
        <v>234</v>
      </c>
      <c r="C69" s="257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>
      <c r="A70" s="97"/>
      <c r="B70" s="270" t="s">
        <v>225</v>
      </c>
      <c r="C70" s="257"/>
      <c r="D70" s="64">
        <v>228</v>
      </c>
      <c r="E70" s="61"/>
      <c r="F70" s="65">
        <v>96104076</v>
      </c>
      <c r="G70" s="61"/>
      <c r="H70" s="65">
        <v>421509</v>
      </c>
      <c r="I70" s="64"/>
      <c r="J70" s="65">
        <v>395560</v>
      </c>
      <c r="K70" s="99"/>
      <c r="L70" s="97"/>
      <c r="M70" s="166"/>
      <c r="N70" s="166"/>
    </row>
    <row r="71" spans="1:14" ht="14.25" customHeight="1">
      <c r="A71" s="97"/>
      <c r="B71" s="270" t="s">
        <v>230</v>
      </c>
      <c r="C71" s="257"/>
      <c r="D71" s="64">
        <v>269</v>
      </c>
      <c r="E71" s="61"/>
      <c r="F71" s="65">
        <v>105311499</v>
      </c>
      <c r="G71" s="61"/>
      <c r="H71" s="65">
        <v>391492</v>
      </c>
      <c r="I71" s="64"/>
      <c r="J71" s="65">
        <v>365000</v>
      </c>
      <c r="K71" s="99"/>
      <c r="L71" s="97"/>
      <c r="M71" s="166"/>
      <c r="N71" s="166"/>
    </row>
    <row r="72" spans="1:14" ht="14.25" customHeight="1">
      <c r="A72" s="97"/>
      <c r="B72" s="270" t="s">
        <v>224</v>
      </c>
      <c r="C72" s="257"/>
      <c r="D72" s="74">
        <f>D70-D71</f>
        <v>-41</v>
      </c>
      <c r="E72" s="73">
        <f>D72/D71</f>
        <v>-0.15241635687732341</v>
      </c>
      <c r="F72" s="65">
        <f>F70-F71</f>
        <v>-9207423</v>
      </c>
      <c r="G72" s="73">
        <f>F72/F71</f>
        <v>-8.7430366934573789E-2</v>
      </c>
      <c r="H72" s="65">
        <f>H70-H71</f>
        <v>30017</v>
      </c>
      <c r="I72" s="73">
        <f>H72/H71</f>
        <v>7.6673341983999679E-2</v>
      </c>
      <c r="J72" s="65">
        <f>J70-J71</f>
        <v>30560</v>
      </c>
      <c r="K72" s="67">
        <f>J72/J71</f>
        <v>8.3726027397260275E-2</v>
      </c>
      <c r="L72" s="97"/>
      <c r="M72" s="166"/>
      <c r="N72" s="166"/>
    </row>
    <row r="73" spans="1:14" ht="14.25" customHeight="1">
      <c r="A73" s="97"/>
      <c r="B73" s="271" t="s">
        <v>235</v>
      </c>
      <c r="C73" s="257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>
      <c r="A74" s="97"/>
      <c r="B74" s="272" t="s">
        <v>225</v>
      </c>
      <c r="C74" s="273"/>
      <c r="D74" s="75">
        <f>D27</f>
        <v>2027</v>
      </c>
      <c r="E74" s="75"/>
      <c r="F74" s="104">
        <f>F27</f>
        <v>1363349762</v>
      </c>
      <c r="G74" s="104"/>
      <c r="H74" s="104">
        <f>H27</f>
        <v>672594</v>
      </c>
      <c r="I74" s="104"/>
      <c r="J74" s="104">
        <f>J27</f>
        <v>537500</v>
      </c>
      <c r="K74" s="102"/>
      <c r="L74" s="97"/>
      <c r="M74" s="166"/>
      <c r="N74" s="166"/>
    </row>
    <row r="75" spans="1:14" ht="14.25" customHeight="1">
      <c r="A75" s="97"/>
      <c r="B75" s="272" t="s">
        <v>230</v>
      </c>
      <c r="C75" s="273"/>
      <c r="D75" s="75">
        <f>D28</f>
        <v>3041</v>
      </c>
      <c r="E75" s="75"/>
      <c r="F75" s="104">
        <f>F28</f>
        <v>2094424667</v>
      </c>
      <c r="G75" s="104"/>
      <c r="H75" s="104">
        <f>H28</f>
        <v>688728</v>
      </c>
      <c r="I75" s="104"/>
      <c r="J75" s="104">
        <f>J28</f>
        <v>530000</v>
      </c>
      <c r="K75" s="102"/>
      <c r="L75" s="97"/>
      <c r="M75" s="166"/>
      <c r="N75" s="166"/>
    </row>
    <row r="76" spans="1:14" ht="14.25" customHeight="1">
      <c r="A76" s="97"/>
      <c r="B76" s="274" t="s">
        <v>224</v>
      </c>
      <c r="C76" s="275"/>
      <c r="D76" s="81">
        <f>D74-D75</f>
        <v>-1014</v>
      </c>
      <c r="E76" s="80">
        <f>D76/D75</f>
        <v>-0.33344294639921079</v>
      </c>
      <c r="F76" s="104">
        <f>F74-F75</f>
        <v>-731074905</v>
      </c>
      <c r="G76" s="80">
        <f>F76/F75</f>
        <v>-0.34905762738517249</v>
      </c>
      <c r="H76" s="104">
        <f>H74-H75</f>
        <v>-16134</v>
      </c>
      <c r="I76" s="80">
        <f>H76/H75</f>
        <v>-2.3425793636965536E-2</v>
      </c>
      <c r="J76" s="104">
        <f>J74-J75</f>
        <v>7500</v>
      </c>
      <c r="K76" s="103">
        <f>J76/J75</f>
        <v>1.4150943396226415E-2</v>
      </c>
      <c r="L76" s="97"/>
      <c r="M76" s="166"/>
      <c r="N76" s="166"/>
    </row>
    <row r="77" spans="1:14" ht="14.25" customHeight="1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>
      <c r="A78" s="105"/>
      <c r="B78" s="285" t="s">
        <v>236</v>
      </c>
      <c r="C78" s="286"/>
      <c r="D78" s="286"/>
      <c r="E78" s="286"/>
      <c r="F78" s="286"/>
      <c r="G78" s="286"/>
      <c r="H78" s="286"/>
      <c r="I78" s="286"/>
      <c r="J78" s="286"/>
      <c r="K78" s="273"/>
      <c r="L78" s="105"/>
      <c r="M78" s="225"/>
      <c r="N78" s="225"/>
    </row>
    <row r="79" spans="1:14" ht="14.25" customHeight="1" thickBot="1">
      <c r="A79" s="105"/>
      <c r="B79" s="264" t="s">
        <v>105</v>
      </c>
      <c r="C79" s="265"/>
      <c r="D79" s="265"/>
      <c r="E79" s="265"/>
      <c r="F79" s="265"/>
      <c r="G79" s="265"/>
      <c r="H79" s="265"/>
      <c r="I79" s="265"/>
      <c r="J79" s="265"/>
      <c r="K79" s="265"/>
      <c r="L79" s="105"/>
      <c r="M79" s="225"/>
      <c r="N79" s="225"/>
    </row>
    <row r="80" spans="1:14" ht="14.25" customHeight="1" thickBot="1">
      <c r="A80" s="105"/>
      <c r="B80" s="259" t="s">
        <v>426</v>
      </c>
      <c r="C80" s="260"/>
      <c r="D80" s="260"/>
      <c r="E80" s="260"/>
      <c r="F80" s="260"/>
      <c r="G80" s="260"/>
      <c r="H80" s="260"/>
      <c r="I80" s="260"/>
      <c r="J80" s="260"/>
      <c r="K80" s="261"/>
      <c r="L80" s="105"/>
      <c r="M80" s="225"/>
      <c r="N80" s="225"/>
    </row>
    <row r="81" spans="1:14" ht="14.25" customHeight="1">
      <c r="A81" s="105"/>
      <c r="B81" s="267" t="s">
        <v>237</v>
      </c>
      <c r="C81" s="268"/>
      <c r="D81" s="268"/>
      <c r="E81" s="268"/>
      <c r="F81" s="268"/>
      <c r="G81" s="268"/>
      <c r="H81" s="268"/>
      <c r="I81" s="268"/>
      <c r="J81" s="268"/>
      <c r="K81" s="269"/>
      <c r="L81" s="105"/>
      <c r="M81" s="225"/>
      <c r="N81" s="225"/>
    </row>
    <row r="82" spans="1:14" ht="14.25" customHeight="1">
      <c r="A82" s="105"/>
      <c r="B82" s="270"/>
      <c r="C82" s="257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5"/>
      <c r="N82" s="225"/>
    </row>
    <row r="83" spans="1:14" ht="14.25" customHeight="1">
      <c r="A83" s="105"/>
      <c r="B83" s="271" t="s">
        <v>238</v>
      </c>
      <c r="C83" s="257"/>
      <c r="D83" s="61"/>
      <c r="E83" s="61"/>
      <c r="F83" s="64"/>
      <c r="G83" s="61"/>
      <c r="H83" s="61"/>
      <c r="I83" s="61"/>
      <c r="J83" s="61"/>
      <c r="K83" s="99"/>
      <c r="L83" s="105"/>
      <c r="M83" s="225"/>
      <c r="N83" s="225"/>
    </row>
    <row r="84" spans="1:14" ht="14.25" customHeight="1">
      <c r="A84" s="105"/>
      <c r="B84" s="270" t="s">
        <v>221</v>
      </c>
      <c r="C84" s="257"/>
      <c r="D84" s="64">
        <v>168</v>
      </c>
      <c r="E84" s="61"/>
      <c r="F84" s="65">
        <v>27875250</v>
      </c>
      <c r="G84" s="61"/>
      <c r="H84" s="65">
        <v>165924</v>
      </c>
      <c r="I84" s="64"/>
      <c r="J84" s="65">
        <v>127500</v>
      </c>
      <c r="K84" s="99"/>
      <c r="L84" s="105"/>
      <c r="M84" s="225"/>
      <c r="N84" s="225"/>
    </row>
    <row r="85" spans="1:14" ht="14.25" customHeight="1">
      <c r="A85" s="105"/>
      <c r="B85" s="270" t="s">
        <v>226</v>
      </c>
      <c r="C85" s="257"/>
      <c r="D85" s="64">
        <v>312</v>
      </c>
      <c r="E85" s="61"/>
      <c r="F85" s="106">
        <v>50245243</v>
      </c>
      <c r="G85" s="61"/>
      <c r="H85" s="65">
        <v>161042</v>
      </c>
      <c r="I85" s="64"/>
      <c r="J85" s="65">
        <v>125000</v>
      </c>
      <c r="K85" s="100"/>
      <c r="L85" s="105"/>
      <c r="M85" s="225"/>
      <c r="N85" s="225"/>
    </row>
    <row r="86" spans="1:14" ht="14.25" customHeight="1">
      <c r="A86" s="105"/>
      <c r="B86" s="272" t="s">
        <v>239</v>
      </c>
      <c r="C86" s="273"/>
      <c r="D86" s="69">
        <f>D84-D85</f>
        <v>-144</v>
      </c>
      <c r="E86" s="70">
        <f>D86/D85</f>
        <v>-0.46153846153846156</v>
      </c>
      <c r="F86" s="71">
        <f>F84-F85</f>
        <v>-22369993</v>
      </c>
      <c r="G86" s="70">
        <f>F86/F85</f>
        <v>-0.44521613717740405</v>
      </c>
      <c r="H86" s="71">
        <f>H84-H85</f>
        <v>4882</v>
      </c>
      <c r="I86" s="70">
        <f>H86/H85</f>
        <v>3.0315073086524012E-2</v>
      </c>
      <c r="J86" s="71">
        <f>J84-J85</f>
        <v>2500</v>
      </c>
      <c r="K86" s="72">
        <f>J86/J85</f>
        <v>0.02</v>
      </c>
      <c r="L86" s="105"/>
      <c r="M86" s="225"/>
      <c r="N86" s="225"/>
    </row>
    <row r="87" spans="1:14" ht="14.25" customHeight="1">
      <c r="A87" s="105"/>
      <c r="B87" s="271" t="s">
        <v>240</v>
      </c>
      <c r="C87" s="257"/>
      <c r="D87" s="64"/>
      <c r="E87" s="61"/>
      <c r="F87" s="65"/>
      <c r="G87" s="61"/>
      <c r="H87" s="65"/>
      <c r="I87" s="64"/>
      <c r="J87" s="65"/>
      <c r="K87" s="99"/>
      <c r="L87" s="105"/>
      <c r="M87" s="225"/>
      <c r="N87" s="225"/>
    </row>
    <row r="88" spans="1:14" ht="14.25" customHeight="1">
      <c r="A88" s="105"/>
      <c r="B88" s="272" t="s">
        <v>221</v>
      </c>
      <c r="C88" s="273"/>
      <c r="D88" s="75">
        <f>D10</f>
        <v>204</v>
      </c>
      <c r="E88" s="75"/>
      <c r="F88" s="107">
        <f>F10</f>
        <v>35670085</v>
      </c>
      <c r="G88" s="107"/>
      <c r="H88" s="107">
        <f>H10</f>
        <v>174853</v>
      </c>
      <c r="I88" s="107"/>
      <c r="J88" s="107">
        <f>J10</f>
        <v>125000</v>
      </c>
      <c r="K88" s="108"/>
      <c r="L88" s="105"/>
      <c r="M88" s="225"/>
      <c r="N88" s="225"/>
    </row>
    <row r="89" spans="1:14" ht="14.25" customHeight="1">
      <c r="A89" s="105"/>
      <c r="B89" s="272" t="s">
        <v>222</v>
      </c>
      <c r="C89" s="273"/>
      <c r="D89" s="75">
        <f>D11</f>
        <v>353</v>
      </c>
      <c r="E89" s="75"/>
      <c r="F89" s="107">
        <f>F11</f>
        <v>56250793</v>
      </c>
      <c r="G89" s="107"/>
      <c r="H89" s="107">
        <f>H11</f>
        <v>159350</v>
      </c>
      <c r="I89" s="107"/>
      <c r="J89" s="107">
        <f>J11</f>
        <v>122500</v>
      </c>
      <c r="K89" s="109"/>
      <c r="L89" s="105"/>
      <c r="M89" s="225"/>
      <c r="N89" s="225"/>
    </row>
    <row r="90" spans="1:14" ht="14.25" customHeight="1">
      <c r="A90" s="105"/>
      <c r="B90" s="274" t="s">
        <v>224</v>
      </c>
      <c r="C90" s="275"/>
      <c r="D90" s="81">
        <f>D88-D89</f>
        <v>-149</v>
      </c>
      <c r="E90" s="80">
        <f>D90/D89</f>
        <v>-0.42209631728045327</v>
      </c>
      <c r="F90" s="79">
        <f>F88-F89</f>
        <v>-20580708</v>
      </c>
      <c r="G90" s="80">
        <f>F90/F89</f>
        <v>-0.36587409532164283</v>
      </c>
      <c r="H90" s="79">
        <f>H88-H89</f>
        <v>15503</v>
      </c>
      <c r="I90" s="80">
        <f>H90/H89</f>
        <v>9.7288986507687483E-2</v>
      </c>
      <c r="J90" s="79">
        <f>J88-J89</f>
        <v>2500</v>
      </c>
      <c r="K90" s="103">
        <f>J90/J89</f>
        <v>2.0408163265306121E-2</v>
      </c>
      <c r="L90" s="105"/>
      <c r="M90" s="225"/>
      <c r="N90" s="225"/>
    </row>
    <row r="91" spans="1:14" ht="14.25" customHeight="1">
      <c r="A91" s="105"/>
      <c r="L91" s="105"/>
      <c r="M91" s="225"/>
      <c r="N91" s="225"/>
    </row>
    <row r="92" spans="1:14" ht="14.25" customHeight="1" thickBot="1">
      <c r="A92" s="105"/>
      <c r="B92" s="259" t="s">
        <v>427</v>
      </c>
      <c r="C92" s="260"/>
      <c r="D92" s="260"/>
      <c r="E92" s="260"/>
      <c r="F92" s="260"/>
      <c r="G92" s="260"/>
      <c r="H92" s="260"/>
      <c r="I92" s="260"/>
      <c r="J92" s="260"/>
      <c r="K92" s="261"/>
      <c r="L92" s="105"/>
      <c r="M92" s="225"/>
      <c r="N92" s="225"/>
    </row>
    <row r="93" spans="1:14" ht="14.25" customHeight="1">
      <c r="A93" s="105"/>
      <c r="B93" s="262" t="s">
        <v>240</v>
      </c>
      <c r="C93" s="263"/>
      <c r="D93" s="263"/>
      <c r="E93" s="263"/>
      <c r="F93" s="263"/>
      <c r="G93" s="263"/>
      <c r="H93" s="263"/>
      <c r="I93" s="263"/>
      <c r="J93" s="263"/>
      <c r="K93" s="263"/>
      <c r="L93" s="105"/>
      <c r="M93" s="225"/>
      <c r="N93" s="225"/>
    </row>
    <row r="94" spans="1:14" ht="14.25" customHeight="1" thickBot="1">
      <c r="A94" s="105"/>
      <c r="B94" s="264" t="s">
        <v>424</v>
      </c>
      <c r="C94" s="265"/>
      <c r="D94" s="265"/>
      <c r="E94" s="265"/>
      <c r="F94" s="86" t="s">
        <v>229</v>
      </c>
      <c r="G94" s="264" t="s">
        <v>425</v>
      </c>
      <c r="H94" s="265"/>
      <c r="I94" s="265"/>
      <c r="J94" s="265"/>
      <c r="K94" s="266"/>
      <c r="L94" s="105"/>
      <c r="M94" s="225"/>
      <c r="N94" s="225"/>
    </row>
    <row r="95" spans="1:14" ht="14.25" customHeight="1">
      <c r="A95" s="105"/>
      <c r="B95" s="267" t="s">
        <v>241</v>
      </c>
      <c r="C95" s="268"/>
      <c r="D95" s="268"/>
      <c r="E95" s="268"/>
      <c r="F95" s="268"/>
      <c r="G95" s="268"/>
      <c r="H95" s="268"/>
      <c r="I95" s="268"/>
      <c r="J95" s="268"/>
      <c r="K95" s="269"/>
      <c r="L95" s="105"/>
      <c r="M95" s="225"/>
      <c r="N95" s="225"/>
    </row>
    <row r="96" spans="1:14" ht="14.25" customHeight="1">
      <c r="A96" s="105"/>
      <c r="B96" s="270"/>
      <c r="C96" s="257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5"/>
      <c r="N96" s="225"/>
    </row>
    <row r="97" spans="1:14" ht="14.25" customHeight="1">
      <c r="A97" s="105"/>
      <c r="B97" s="271" t="s">
        <v>238</v>
      </c>
      <c r="C97" s="257"/>
      <c r="D97" s="61"/>
      <c r="E97" s="61"/>
      <c r="F97" s="64"/>
      <c r="G97" s="61"/>
      <c r="H97" s="61"/>
      <c r="I97" s="61"/>
      <c r="J97" s="61"/>
      <c r="K97" s="99"/>
      <c r="L97" s="105"/>
      <c r="M97" s="225"/>
      <c r="N97" s="225"/>
    </row>
    <row r="98" spans="1:14" ht="14.25" customHeight="1">
      <c r="A98" s="105"/>
      <c r="B98" s="270" t="s">
        <v>221</v>
      </c>
      <c r="C98" s="257"/>
      <c r="D98" s="64">
        <v>534</v>
      </c>
      <c r="E98" s="61"/>
      <c r="F98" s="65">
        <v>95434943</v>
      </c>
      <c r="G98" s="61"/>
      <c r="H98" s="65">
        <v>178717</v>
      </c>
      <c r="I98" s="64"/>
      <c r="J98" s="65">
        <v>127500</v>
      </c>
      <c r="K98" s="99"/>
      <c r="L98" s="105"/>
      <c r="M98" s="225"/>
      <c r="N98" s="225"/>
    </row>
    <row r="99" spans="1:14" ht="14.25" customHeight="1">
      <c r="A99" s="105"/>
      <c r="B99" s="270" t="s">
        <v>230</v>
      </c>
      <c r="C99" s="257"/>
      <c r="D99" s="64">
        <v>848</v>
      </c>
      <c r="E99" s="61"/>
      <c r="F99" s="106">
        <v>133480100</v>
      </c>
      <c r="G99" s="61"/>
      <c r="H99" s="65">
        <v>157405</v>
      </c>
      <c r="I99" s="64"/>
      <c r="J99" s="65">
        <v>115000</v>
      </c>
      <c r="K99" s="100"/>
      <c r="L99" s="105"/>
      <c r="M99" s="225"/>
      <c r="N99" s="225"/>
    </row>
    <row r="100" spans="1:14" ht="14.25" customHeight="1">
      <c r="A100" s="105"/>
      <c r="B100" s="272" t="s">
        <v>239</v>
      </c>
      <c r="C100" s="273"/>
      <c r="D100" s="69">
        <f>D98-D99</f>
        <v>-314</v>
      </c>
      <c r="E100" s="70">
        <f>D100/D99</f>
        <v>-0.37028301886792453</v>
      </c>
      <c r="F100" s="71">
        <f>F98-F99</f>
        <v>-38045157</v>
      </c>
      <c r="G100" s="70">
        <f>F100/F99</f>
        <v>-0.28502493630136627</v>
      </c>
      <c r="H100" s="71">
        <f>H98-H99</f>
        <v>21312</v>
      </c>
      <c r="I100" s="70">
        <f>H100/H99</f>
        <v>0.13539595311457706</v>
      </c>
      <c r="J100" s="71">
        <f>J98-J99</f>
        <v>12500</v>
      </c>
      <c r="K100" s="72">
        <f>J100/J99</f>
        <v>0.10869565217391304</v>
      </c>
      <c r="L100" s="105"/>
      <c r="M100" s="225"/>
      <c r="N100" s="225"/>
    </row>
    <row r="101" spans="1:14" ht="14.25" customHeight="1">
      <c r="A101" s="105"/>
      <c r="B101" s="271" t="s">
        <v>240</v>
      </c>
      <c r="C101" s="257"/>
      <c r="D101" s="64"/>
      <c r="E101" s="61"/>
      <c r="F101" s="65"/>
      <c r="G101" s="61"/>
      <c r="H101" s="65"/>
      <c r="I101" s="64"/>
      <c r="J101" s="65"/>
      <c r="K101" s="99"/>
      <c r="L101" s="105"/>
      <c r="M101" s="225"/>
      <c r="N101" s="225"/>
    </row>
    <row r="102" spans="1:14" ht="14.25" customHeight="1">
      <c r="A102" s="105"/>
      <c r="B102" s="272" t="s">
        <v>221</v>
      </c>
      <c r="C102" s="273"/>
      <c r="D102" s="75">
        <f>D31</f>
        <v>534</v>
      </c>
      <c r="E102" s="75"/>
      <c r="F102" s="107">
        <f>F31</f>
        <v>95434943</v>
      </c>
      <c r="G102" s="107"/>
      <c r="H102" s="107">
        <f>H31</f>
        <v>178717</v>
      </c>
      <c r="I102" s="107"/>
      <c r="J102" s="107">
        <f>J31</f>
        <v>127500</v>
      </c>
      <c r="K102" s="108"/>
      <c r="L102" s="105"/>
      <c r="M102" s="225"/>
      <c r="N102" s="225"/>
    </row>
    <row r="103" spans="1:14" ht="14.25" customHeight="1">
      <c r="A103" s="105"/>
      <c r="B103" s="272" t="s">
        <v>222</v>
      </c>
      <c r="C103" s="273"/>
      <c r="D103" s="75">
        <f>D32</f>
        <v>946</v>
      </c>
      <c r="E103" s="75"/>
      <c r="F103" s="107">
        <f>F32</f>
        <v>155492367</v>
      </c>
      <c r="G103" s="107"/>
      <c r="H103" s="107">
        <f>H32</f>
        <v>164368</v>
      </c>
      <c r="I103" s="107"/>
      <c r="J103" s="107">
        <f>J32</f>
        <v>115000</v>
      </c>
      <c r="K103" s="109"/>
      <c r="L103" s="105"/>
      <c r="M103" s="225"/>
      <c r="N103" s="225"/>
    </row>
    <row r="104" spans="1:14" ht="14.25" customHeight="1">
      <c r="A104" s="105"/>
      <c r="B104" s="274" t="s">
        <v>224</v>
      </c>
      <c r="C104" s="275"/>
      <c r="D104" s="81">
        <f>D102-D103</f>
        <v>-412</v>
      </c>
      <c r="E104" s="80">
        <f>D104/D103</f>
        <v>-0.43551797040169132</v>
      </c>
      <c r="F104" s="79">
        <f>F102-F103</f>
        <v>-60057424</v>
      </c>
      <c r="G104" s="80">
        <f>F104/F103</f>
        <v>-0.38624033551434717</v>
      </c>
      <c r="H104" s="79">
        <f>H102-H103</f>
        <v>14349</v>
      </c>
      <c r="I104" s="80">
        <f>H104/H103</f>
        <v>8.7298014212012068E-2</v>
      </c>
      <c r="J104" s="79">
        <f>J102-J103</f>
        <v>12500</v>
      </c>
      <c r="K104" s="103">
        <f>J104/J103</f>
        <v>0.10869565217391304</v>
      </c>
      <c r="L104" s="105"/>
      <c r="M104" s="225"/>
      <c r="N104" s="225"/>
    </row>
    <row r="105" spans="1:14" ht="14.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5"/>
      <c r="N105" s="225"/>
    </row>
    <row r="106" spans="1:14" ht="21">
      <c r="A106" s="110"/>
      <c r="B106" s="283" t="s">
        <v>242</v>
      </c>
      <c r="C106" s="284"/>
      <c r="D106" s="284"/>
      <c r="E106" s="284"/>
      <c r="F106" s="284"/>
      <c r="G106" s="284"/>
      <c r="H106" s="284"/>
      <c r="I106" s="284"/>
      <c r="J106" s="284"/>
      <c r="K106" s="277"/>
      <c r="L106" s="110"/>
      <c r="M106" s="226"/>
      <c r="N106" s="226"/>
    </row>
    <row r="107" spans="1:14" ht="14.25" customHeight="1" thickBot="1">
      <c r="A107" s="110"/>
      <c r="B107" s="259" t="s">
        <v>426</v>
      </c>
      <c r="C107" s="260"/>
      <c r="D107" s="260"/>
      <c r="E107" s="260"/>
      <c r="F107" s="260"/>
      <c r="G107" s="260"/>
      <c r="H107" s="260"/>
      <c r="I107" s="260"/>
      <c r="J107" s="260"/>
      <c r="K107" s="261"/>
      <c r="L107" s="110"/>
      <c r="M107" s="226"/>
      <c r="N107" s="226"/>
    </row>
    <row r="108" spans="1:14" ht="14.25" customHeight="1">
      <c r="A108" s="110"/>
      <c r="B108" s="280" t="s">
        <v>243</v>
      </c>
      <c r="C108" s="268"/>
      <c r="D108" s="268"/>
      <c r="E108" s="268"/>
      <c r="F108" s="268"/>
      <c r="G108" s="268"/>
      <c r="H108" s="268"/>
      <c r="I108" s="268"/>
      <c r="J108" s="268"/>
      <c r="K108" s="281"/>
      <c r="L108" s="110"/>
      <c r="M108" s="226"/>
      <c r="N108" s="226"/>
    </row>
    <row r="109" spans="1:14" ht="14.25" customHeight="1">
      <c r="A109" s="110"/>
      <c r="B109" s="279"/>
      <c r="C109" s="257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6"/>
      <c r="N109" s="226"/>
    </row>
    <row r="110" spans="1:14" ht="14.25" customHeight="1">
      <c r="A110" s="110"/>
      <c r="B110" s="278" t="s">
        <v>244</v>
      </c>
      <c r="C110" s="257"/>
      <c r="D110" s="61"/>
      <c r="E110" s="61"/>
      <c r="F110" s="61"/>
      <c r="G110" s="61"/>
      <c r="H110" s="61"/>
      <c r="I110" s="61"/>
      <c r="J110" s="61"/>
      <c r="K110" s="112"/>
      <c r="L110" s="110"/>
      <c r="M110" s="226"/>
      <c r="N110" s="226"/>
    </row>
    <row r="111" spans="1:14" ht="14.25" customHeight="1">
      <c r="A111" s="110"/>
      <c r="B111" s="279" t="s">
        <v>221</v>
      </c>
      <c r="C111" s="257"/>
      <c r="D111" s="64">
        <v>2</v>
      </c>
      <c r="E111" s="61"/>
      <c r="F111" s="113">
        <v>636000</v>
      </c>
      <c r="G111" s="61"/>
      <c r="H111" s="113">
        <v>318000</v>
      </c>
      <c r="I111" s="61"/>
      <c r="J111" s="113">
        <v>318000</v>
      </c>
      <c r="K111" s="112"/>
      <c r="L111" s="110"/>
      <c r="M111" s="226"/>
      <c r="N111" s="226"/>
    </row>
    <row r="112" spans="1:14" ht="14.25" customHeight="1">
      <c r="A112" s="110"/>
      <c r="B112" s="279" t="s">
        <v>222</v>
      </c>
      <c r="C112" s="257"/>
      <c r="D112" s="64">
        <v>1</v>
      </c>
      <c r="E112" s="61"/>
      <c r="F112" s="113">
        <v>1495000</v>
      </c>
      <c r="G112" s="61"/>
      <c r="H112" s="113">
        <v>1495000</v>
      </c>
      <c r="I112" s="61"/>
      <c r="J112" s="113">
        <v>1495000</v>
      </c>
      <c r="K112" s="111"/>
      <c r="L112" s="110"/>
      <c r="M112" s="226"/>
      <c r="N112" s="226"/>
    </row>
    <row r="113" spans="1:14" ht="14.25" customHeight="1">
      <c r="A113" s="110"/>
      <c r="B113" s="279" t="s">
        <v>224</v>
      </c>
      <c r="C113" s="257"/>
      <c r="D113" s="74">
        <f>D111-D112</f>
        <v>1</v>
      </c>
      <c r="E113" s="73">
        <f>D113/D112</f>
        <v>1</v>
      </c>
      <c r="F113" s="113">
        <f>F111-F112</f>
        <v>-859000</v>
      </c>
      <c r="G113" s="73">
        <f>F113/F112</f>
        <v>-0.57458193979933114</v>
      </c>
      <c r="H113" s="113">
        <f>H111-H112</f>
        <v>-1177000</v>
      </c>
      <c r="I113" s="73">
        <f>H113/H112</f>
        <v>-0.78729096989966552</v>
      </c>
      <c r="J113" s="113">
        <f>J111-J112</f>
        <v>-1177000</v>
      </c>
      <c r="K113" s="73">
        <f>J113/J112</f>
        <v>-0.78729096989966552</v>
      </c>
      <c r="L113" s="110"/>
      <c r="M113" s="226"/>
      <c r="N113" s="226"/>
    </row>
    <row r="114" spans="1:14" ht="14.25" customHeight="1">
      <c r="A114" s="110"/>
      <c r="B114" s="278" t="s">
        <v>245</v>
      </c>
      <c r="C114" s="257"/>
      <c r="D114" s="61"/>
      <c r="E114" s="61"/>
      <c r="F114" s="61"/>
      <c r="G114" s="64"/>
      <c r="H114" s="61"/>
      <c r="I114" s="64"/>
      <c r="J114" s="61"/>
      <c r="K114" s="111"/>
      <c r="L114" s="110"/>
      <c r="M114" s="226"/>
      <c r="N114" s="226"/>
    </row>
    <row r="115" spans="1:14" ht="14.25" customHeight="1">
      <c r="A115" s="110"/>
      <c r="B115" s="279" t="s">
        <v>225</v>
      </c>
      <c r="C115" s="257"/>
      <c r="D115" s="64">
        <v>4</v>
      </c>
      <c r="E115" s="61"/>
      <c r="F115" s="113">
        <v>843900</v>
      </c>
      <c r="G115" s="61"/>
      <c r="H115" s="113">
        <v>210975</v>
      </c>
      <c r="I115" s="61"/>
      <c r="J115" s="113">
        <v>153000</v>
      </c>
      <c r="K115" s="111"/>
      <c r="L115" s="110"/>
      <c r="M115" s="226"/>
      <c r="N115" s="226"/>
    </row>
    <row r="116" spans="1:14" ht="14.25" customHeight="1">
      <c r="A116" s="110"/>
      <c r="B116" s="279" t="s">
        <v>226</v>
      </c>
      <c r="C116" s="257"/>
      <c r="D116" s="64">
        <v>7</v>
      </c>
      <c r="E116" s="61"/>
      <c r="F116" s="113">
        <v>644650</v>
      </c>
      <c r="G116" s="64"/>
      <c r="H116" s="113">
        <v>92092</v>
      </c>
      <c r="I116" s="64"/>
      <c r="J116" s="113">
        <v>98000</v>
      </c>
      <c r="K116" s="111"/>
      <c r="L116" s="110"/>
      <c r="M116" s="226"/>
      <c r="N116" s="226"/>
    </row>
    <row r="117" spans="1:14" ht="14.25" customHeight="1">
      <c r="A117" s="110"/>
      <c r="B117" s="279" t="s">
        <v>224</v>
      </c>
      <c r="C117" s="257"/>
      <c r="D117" s="74">
        <f>D115-D116</f>
        <v>-3</v>
      </c>
      <c r="E117" s="73">
        <f>D117/D116</f>
        <v>-0.42857142857142855</v>
      </c>
      <c r="F117" s="113">
        <f>F115-F116</f>
        <v>199250</v>
      </c>
      <c r="G117" s="73">
        <f>F117/F116</f>
        <v>0.30908244783991312</v>
      </c>
      <c r="H117" s="113">
        <f>H115-H116</f>
        <v>118883</v>
      </c>
      <c r="I117" s="73">
        <f>H117/H116</f>
        <v>1.2909156061329974</v>
      </c>
      <c r="J117" s="113">
        <f>J115-J116</f>
        <v>55000</v>
      </c>
      <c r="K117" s="114">
        <f>J117/J116</f>
        <v>0.56122448979591832</v>
      </c>
      <c r="L117" s="110"/>
      <c r="M117" s="226"/>
      <c r="N117" s="226"/>
    </row>
    <row r="118" spans="1:14" ht="14.25" customHeight="1">
      <c r="A118" s="110"/>
      <c r="B118" s="278" t="s">
        <v>246</v>
      </c>
      <c r="C118" s="257"/>
      <c r="D118" s="61"/>
      <c r="E118" s="64"/>
      <c r="F118" s="61"/>
      <c r="G118" s="64"/>
      <c r="H118" s="61"/>
      <c r="I118" s="64"/>
      <c r="J118" s="61"/>
      <c r="K118" s="111"/>
      <c r="L118" s="110"/>
      <c r="M118" s="226"/>
      <c r="N118" s="226"/>
    </row>
    <row r="119" spans="1:14" ht="14.25" customHeight="1">
      <c r="A119" s="110"/>
      <c r="B119" s="282" t="s">
        <v>225</v>
      </c>
      <c r="C119" s="273"/>
      <c r="D119" s="69">
        <f>D111+D115</f>
        <v>6</v>
      </c>
      <c r="E119" s="75"/>
      <c r="F119" s="104">
        <f>F111+F115</f>
        <v>1479900</v>
      </c>
      <c r="G119" s="75"/>
      <c r="H119" s="104">
        <f>H111+H115</f>
        <v>528975</v>
      </c>
      <c r="I119" s="75"/>
      <c r="J119" s="104">
        <f>J111+J115</f>
        <v>471000</v>
      </c>
      <c r="K119" s="115"/>
      <c r="L119" s="110"/>
      <c r="M119" s="226"/>
      <c r="N119" s="226"/>
    </row>
    <row r="120" spans="1:14" ht="14.25" customHeight="1">
      <c r="A120" s="110"/>
      <c r="B120" s="282" t="s">
        <v>226</v>
      </c>
      <c r="C120" s="273"/>
      <c r="D120" s="69">
        <f>D112+D116</f>
        <v>8</v>
      </c>
      <c r="E120" s="75"/>
      <c r="F120" s="104">
        <f>F112+F116</f>
        <v>2139650</v>
      </c>
      <c r="G120" s="75"/>
      <c r="H120" s="104">
        <f>H112+H116</f>
        <v>1587092</v>
      </c>
      <c r="I120" s="75"/>
      <c r="J120" s="104">
        <f>J112+J116</f>
        <v>1593000</v>
      </c>
      <c r="K120" s="115"/>
      <c r="L120" s="110"/>
      <c r="M120" s="226"/>
      <c r="N120" s="226"/>
    </row>
    <row r="121" spans="1:14" ht="14.25" customHeight="1">
      <c r="A121" s="110"/>
      <c r="B121" s="276" t="s">
        <v>224</v>
      </c>
      <c r="C121" s="277"/>
      <c r="D121" s="116">
        <f>D119-D120</f>
        <v>-2</v>
      </c>
      <c r="E121" s="117">
        <f>D121/D120</f>
        <v>-0.25</v>
      </c>
      <c r="F121" s="118">
        <f>F119-F120</f>
        <v>-659750</v>
      </c>
      <c r="G121" s="117">
        <f>F121/F120</f>
        <v>-0.30834482275138458</v>
      </c>
      <c r="H121" s="118">
        <f>H119-H120</f>
        <v>-1058117</v>
      </c>
      <c r="I121" s="117">
        <f>H121/H120</f>
        <v>-0.66670174129792092</v>
      </c>
      <c r="J121" s="118">
        <f>J119-J120</f>
        <v>-1122000</v>
      </c>
      <c r="K121" s="119">
        <f>J121/J120</f>
        <v>-0.70433145009416198</v>
      </c>
      <c r="L121" s="110"/>
      <c r="M121" s="226"/>
      <c r="N121" s="226"/>
    </row>
    <row r="122" spans="1:14" ht="14.25" customHeight="1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6"/>
      <c r="N122" s="226"/>
    </row>
    <row r="123" spans="1:14" ht="14.25" customHeight="1" thickBot="1">
      <c r="A123" s="110"/>
      <c r="B123" s="259" t="s">
        <v>428</v>
      </c>
      <c r="C123" s="260"/>
      <c r="D123" s="260"/>
      <c r="E123" s="260"/>
      <c r="F123" s="260"/>
      <c r="G123" s="260"/>
      <c r="H123" s="260"/>
      <c r="I123" s="260"/>
      <c r="J123" s="260"/>
      <c r="K123" s="261"/>
      <c r="L123" s="110"/>
      <c r="M123" s="226"/>
      <c r="N123" s="226"/>
    </row>
    <row r="124" spans="1:14" ht="14.25" customHeight="1">
      <c r="A124" s="110"/>
      <c r="B124" s="262" t="s">
        <v>228</v>
      </c>
      <c r="C124" s="263"/>
      <c r="D124" s="263"/>
      <c r="E124" s="263"/>
      <c r="F124" s="263"/>
      <c r="G124" s="263"/>
      <c r="H124" s="263"/>
      <c r="I124" s="263"/>
      <c r="J124" s="263"/>
      <c r="K124" s="263"/>
      <c r="L124" s="110"/>
      <c r="M124" s="226"/>
      <c r="N124" s="226"/>
    </row>
    <row r="125" spans="1:14" ht="14.25" customHeight="1" thickBot="1">
      <c r="A125" s="110"/>
      <c r="B125" s="264" t="s">
        <v>424</v>
      </c>
      <c r="C125" s="265"/>
      <c r="D125" s="265"/>
      <c r="E125" s="265"/>
      <c r="F125" s="86" t="s">
        <v>229</v>
      </c>
      <c r="G125" s="264" t="s">
        <v>425</v>
      </c>
      <c r="H125" s="265"/>
      <c r="I125" s="265"/>
      <c r="J125" s="265"/>
      <c r="K125" s="266"/>
      <c r="L125" s="110"/>
      <c r="M125" s="226"/>
      <c r="N125" s="226"/>
    </row>
    <row r="126" spans="1:14" ht="14.25" customHeight="1">
      <c r="A126" s="110"/>
      <c r="B126" s="280"/>
      <c r="C126" s="268"/>
      <c r="D126" s="268"/>
      <c r="E126" s="268"/>
      <c r="F126" s="268"/>
      <c r="G126" s="268"/>
      <c r="H126" s="268"/>
      <c r="I126" s="268"/>
      <c r="J126" s="268"/>
      <c r="K126" s="281"/>
      <c r="L126" s="110"/>
      <c r="M126" s="226"/>
      <c r="N126" s="226"/>
    </row>
    <row r="127" spans="1:14" ht="14.25" customHeight="1">
      <c r="A127" s="110"/>
      <c r="B127" s="279"/>
      <c r="C127" s="257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6"/>
      <c r="N127" s="226"/>
    </row>
    <row r="128" spans="1:14" ht="14.25" customHeight="1">
      <c r="A128" s="110"/>
      <c r="B128" s="278" t="s">
        <v>244</v>
      </c>
      <c r="C128" s="257"/>
      <c r="D128" s="61"/>
      <c r="E128" s="61"/>
      <c r="F128" s="61"/>
      <c r="G128" s="61"/>
      <c r="H128" s="61"/>
      <c r="I128" s="61"/>
      <c r="J128" s="61"/>
      <c r="K128" s="112"/>
      <c r="L128" s="110"/>
      <c r="M128" s="226"/>
      <c r="N128" s="226"/>
    </row>
    <row r="129" spans="1:14" ht="14.25" customHeight="1">
      <c r="A129" s="110"/>
      <c r="B129" s="279" t="s">
        <v>221</v>
      </c>
      <c r="C129" s="257"/>
      <c r="D129" s="64">
        <v>2</v>
      </c>
      <c r="E129" s="61"/>
      <c r="F129" s="113">
        <v>636000</v>
      </c>
      <c r="G129" s="61"/>
      <c r="H129" s="113">
        <v>318000</v>
      </c>
      <c r="I129" s="61"/>
      <c r="J129" s="113">
        <v>318000</v>
      </c>
      <c r="K129" s="112"/>
      <c r="L129" s="110"/>
      <c r="M129" s="226"/>
      <c r="N129" s="226"/>
    </row>
    <row r="130" spans="1:14" ht="14.25" customHeight="1">
      <c r="A130" s="110"/>
      <c r="B130" s="279" t="s">
        <v>230</v>
      </c>
      <c r="C130" s="257"/>
      <c r="D130" s="64">
        <v>5</v>
      </c>
      <c r="E130" s="61"/>
      <c r="F130" s="113">
        <v>4742000</v>
      </c>
      <c r="G130" s="61"/>
      <c r="H130" s="113">
        <v>948400</v>
      </c>
      <c r="I130" s="61"/>
      <c r="J130" s="113">
        <v>640000</v>
      </c>
      <c r="K130" s="111"/>
      <c r="L130" s="110"/>
      <c r="M130" s="226"/>
      <c r="N130" s="226"/>
    </row>
    <row r="131" spans="1:14" ht="14.25" customHeight="1">
      <c r="A131" s="110"/>
      <c r="B131" s="279" t="s">
        <v>224</v>
      </c>
      <c r="C131" s="257"/>
      <c r="D131" s="74">
        <f>D129-D130</f>
        <v>-3</v>
      </c>
      <c r="E131" s="73">
        <f>D131/D130</f>
        <v>-0.6</v>
      </c>
      <c r="F131" s="113">
        <f>F129-F130</f>
        <v>-4106000</v>
      </c>
      <c r="G131" s="73">
        <f>F131/F130</f>
        <v>-0.86587937579080554</v>
      </c>
      <c r="H131" s="113">
        <f>H129-H130</f>
        <v>-630400</v>
      </c>
      <c r="I131" s="73">
        <f>H131/H130</f>
        <v>-0.6646984394770139</v>
      </c>
      <c r="J131" s="113">
        <f>J129-J130</f>
        <v>-322000</v>
      </c>
      <c r="K131" s="114">
        <f>J131/J130</f>
        <v>-0.50312500000000004</v>
      </c>
      <c r="L131" s="110"/>
      <c r="M131" s="226"/>
      <c r="N131" s="226"/>
    </row>
    <row r="132" spans="1:14" ht="14.25" customHeight="1">
      <c r="A132" s="110"/>
      <c r="B132" s="278" t="s">
        <v>245</v>
      </c>
      <c r="C132" s="257"/>
      <c r="D132" s="61"/>
      <c r="E132" s="61"/>
      <c r="F132" s="61"/>
      <c r="G132" s="64"/>
      <c r="H132" s="61"/>
      <c r="I132" s="64"/>
      <c r="J132" s="61"/>
      <c r="K132" s="111"/>
      <c r="L132" s="110"/>
      <c r="M132" s="226"/>
      <c r="N132" s="226"/>
    </row>
    <row r="133" spans="1:14" ht="14.25" customHeight="1">
      <c r="A133" s="110"/>
      <c r="B133" s="279" t="s">
        <v>225</v>
      </c>
      <c r="C133" s="257"/>
      <c r="D133" s="64">
        <v>10</v>
      </c>
      <c r="E133" s="61"/>
      <c r="F133" s="113">
        <v>1967400</v>
      </c>
      <c r="G133" s="61"/>
      <c r="H133" s="113">
        <v>196740</v>
      </c>
      <c r="I133" s="61"/>
      <c r="J133" s="113">
        <v>153000</v>
      </c>
      <c r="K133" s="111"/>
      <c r="L133" s="110"/>
      <c r="M133" s="226"/>
      <c r="N133" s="226"/>
    </row>
    <row r="134" spans="1:14" ht="14.25" customHeight="1">
      <c r="A134" s="110"/>
      <c r="B134" s="279" t="s">
        <v>230</v>
      </c>
      <c r="C134" s="257"/>
      <c r="D134" s="64">
        <v>18</v>
      </c>
      <c r="E134" s="61"/>
      <c r="F134" s="113">
        <v>2844835</v>
      </c>
      <c r="G134" s="64"/>
      <c r="H134" s="113">
        <v>158046</v>
      </c>
      <c r="I134" s="64"/>
      <c r="J134" s="113">
        <v>116917</v>
      </c>
      <c r="K134" s="111"/>
      <c r="L134" s="110"/>
      <c r="M134" s="226"/>
      <c r="N134" s="226"/>
    </row>
    <row r="135" spans="1:14" ht="14.25" customHeight="1">
      <c r="A135" s="110"/>
      <c r="B135" s="279" t="s">
        <v>224</v>
      </c>
      <c r="C135" s="257"/>
      <c r="D135" s="74">
        <f>D133-D134</f>
        <v>-8</v>
      </c>
      <c r="E135" s="73">
        <f>D135/D134</f>
        <v>-0.44444444444444442</v>
      </c>
      <c r="F135" s="113">
        <f>F133-F134</f>
        <v>-877435</v>
      </c>
      <c r="G135" s="73">
        <f>F135/F134</f>
        <v>-0.30843089318009659</v>
      </c>
      <c r="H135" s="113">
        <f>H133-H134</f>
        <v>38694</v>
      </c>
      <c r="I135" s="73">
        <f>H135/H134</f>
        <v>0.24482745529782468</v>
      </c>
      <c r="J135" s="113">
        <f>J133-J134</f>
        <v>36083</v>
      </c>
      <c r="K135" s="114">
        <f>J135/J134</f>
        <v>0.30862064541512357</v>
      </c>
      <c r="L135" s="110"/>
      <c r="M135" s="226"/>
      <c r="N135" s="226"/>
    </row>
    <row r="136" spans="1:14" ht="14.25" customHeight="1">
      <c r="A136" s="110"/>
      <c r="B136" s="278" t="s">
        <v>246</v>
      </c>
      <c r="C136" s="257"/>
      <c r="D136" s="61"/>
      <c r="E136" s="64"/>
      <c r="F136" s="61"/>
      <c r="G136" s="64"/>
      <c r="H136" s="61"/>
      <c r="I136" s="64"/>
      <c r="J136" s="61"/>
      <c r="K136" s="111"/>
      <c r="L136" s="110"/>
      <c r="M136" s="226"/>
      <c r="N136" s="226"/>
    </row>
    <row r="137" spans="1:14" ht="14.25" customHeight="1">
      <c r="A137" s="110"/>
      <c r="B137" s="282" t="s">
        <v>225</v>
      </c>
      <c r="C137" s="273"/>
      <c r="D137" s="69">
        <f>D129+D133</f>
        <v>12</v>
      </c>
      <c r="E137" s="75"/>
      <c r="F137" s="104">
        <f>F129+F133</f>
        <v>2603400</v>
      </c>
      <c r="G137" s="101"/>
      <c r="H137" s="104">
        <f>H129+H133</f>
        <v>514740</v>
      </c>
      <c r="I137" s="101"/>
      <c r="J137" s="104">
        <f>J129+J133</f>
        <v>471000</v>
      </c>
      <c r="K137" s="115"/>
      <c r="L137" s="110"/>
      <c r="M137" s="226"/>
      <c r="N137" s="226"/>
    </row>
    <row r="138" spans="1:14" ht="14.25" customHeight="1">
      <c r="A138" s="110"/>
      <c r="B138" s="282" t="s">
        <v>226</v>
      </c>
      <c r="C138" s="273"/>
      <c r="D138" s="69">
        <f>D130+D134</f>
        <v>23</v>
      </c>
      <c r="E138" s="75"/>
      <c r="F138" s="104">
        <f>F130+F134</f>
        <v>7586835</v>
      </c>
      <c r="G138" s="101"/>
      <c r="H138" s="104">
        <f>H130+H134</f>
        <v>1106446</v>
      </c>
      <c r="I138" s="101"/>
      <c r="J138" s="104">
        <f>J130+J134</f>
        <v>756917</v>
      </c>
      <c r="K138" s="115"/>
      <c r="L138" s="110"/>
      <c r="M138" s="226"/>
      <c r="N138" s="226"/>
    </row>
    <row r="139" spans="1:14" ht="14.25" customHeight="1">
      <c r="A139" s="110"/>
      <c r="B139" s="276" t="s">
        <v>224</v>
      </c>
      <c r="C139" s="277"/>
      <c r="D139" s="116">
        <f>D137-D138</f>
        <v>-11</v>
      </c>
      <c r="E139" s="117">
        <f>D139/D138</f>
        <v>-0.47826086956521741</v>
      </c>
      <c r="F139" s="118">
        <f>F137-F138</f>
        <v>-4983435</v>
      </c>
      <c r="G139" s="117">
        <f>F139/F138</f>
        <v>-0.65685295646999042</v>
      </c>
      <c r="H139" s="118">
        <f>H137-H138</f>
        <v>-591706</v>
      </c>
      <c r="I139" s="117">
        <f>H139/H138</f>
        <v>-0.53478073037455054</v>
      </c>
      <c r="J139" s="118">
        <f>J137-J138</f>
        <v>-285917</v>
      </c>
      <c r="K139" s="119">
        <f>J139/J138</f>
        <v>-0.37773890664366105</v>
      </c>
      <c r="L139" s="110"/>
      <c r="M139" s="226"/>
      <c r="N139" s="226"/>
    </row>
    <row r="140" spans="1:14" ht="14.2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6"/>
      <c r="N140" s="226"/>
    </row>
    <row r="141" spans="1:14" ht="14.25" customHeight="1"/>
    <row r="142" spans="1:14" ht="14.25" customHeight="1"/>
    <row r="143" spans="1:14" ht="14.25" customHeight="1"/>
    <row r="144" spans="1:1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37">
    <mergeCell ref="B1:M1"/>
    <mergeCell ref="B2:M2"/>
    <mergeCell ref="B3:M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L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HS74" activePane="bottomRight" state="frozen"/>
      <selection pane="topRight" activeCell="B1" sqref="B1"/>
      <selection pane="bottomLeft" activeCell="A2" sqref="A2"/>
      <selection pane="bottomRight" activeCell="IE46" sqref="IE46"/>
    </sheetView>
  </sheetViews>
  <sheetFormatPr defaultColWidth="12.58203125" defaultRowHeight="15" customHeight="1"/>
  <cols>
    <col min="1" max="1" width="31" style="182" customWidth="1"/>
    <col min="2" max="2" width="6.4140625" bestFit="1" customWidth="1"/>
    <col min="3" max="3" width="5.9140625" bestFit="1" customWidth="1"/>
    <col min="4" max="5" width="6.58203125" bestFit="1" customWidth="1"/>
    <col min="6" max="6" width="5.9140625" customWidth="1"/>
    <col min="7" max="7" width="6.582031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08203125" bestFit="1" customWidth="1"/>
    <col min="13" max="13" width="6.5" customWidth="1"/>
    <col min="14" max="14" width="6.4140625" bestFit="1" customWidth="1"/>
    <col min="15" max="15" width="5.9140625" bestFit="1" customWidth="1"/>
    <col min="16" max="17" width="6.58203125" bestFit="1" customWidth="1"/>
    <col min="18" max="19" width="7.58203125" bestFit="1" customWidth="1"/>
    <col min="20" max="20" width="9" bestFit="1" customWidth="1"/>
    <col min="21" max="21" width="41.08203125" bestFit="1" customWidth="1"/>
    <col min="22" max="24" width="7.58203125" bestFit="1" customWidth="1"/>
    <col min="25" max="25" width="9.08203125" bestFit="1" customWidth="1"/>
    <col min="26" max="26" width="31.9140625" bestFit="1" customWidth="1"/>
    <col min="27" max="32" width="7.582031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29" width="10.9140625" bestFit="1" customWidth="1"/>
    <col min="230" max="238" width="10.58203125" customWidth="1"/>
    <col min="239" max="241" width="10.9140625" bestFit="1" customWidth="1"/>
  </cols>
  <sheetData>
    <row r="1" spans="1:249" s="205" customFormat="1" ht="14.25" customHeight="1">
      <c r="A1" s="203" t="s">
        <v>113</v>
      </c>
      <c r="B1" s="203">
        <v>37777</v>
      </c>
      <c r="C1" s="203">
        <v>37807</v>
      </c>
      <c r="D1" s="203">
        <v>37838</v>
      </c>
      <c r="E1" s="203">
        <v>37869</v>
      </c>
      <c r="F1" s="203">
        <v>37899</v>
      </c>
      <c r="G1" s="203">
        <v>37930</v>
      </c>
      <c r="H1" s="203">
        <v>37960</v>
      </c>
      <c r="I1" s="203">
        <v>37991</v>
      </c>
      <c r="J1" s="203">
        <v>38022</v>
      </c>
      <c r="K1" s="203">
        <v>38051</v>
      </c>
      <c r="L1" s="203">
        <v>38082</v>
      </c>
      <c r="M1" s="203">
        <v>38112</v>
      </c>
      <c r="N1" s="203">
        <v>38143</v>
      </c>
      <c r="O1" s="203">
        <v>38173</v>
      </c>
      <c r="P1" s="203">
        <v>38204</v>
      </c>
      <c r="Q1" s="203">
        <v>38235</v>
      </c>
      <c r="R1" s="203">
        <v>38265</v>
      </c>
      <c r="S1" s="203">
        <v>38296</v>
      </c>
      <c r="T1" s="203">
        <v>38326</v>
      </c>
      <c r="U1" s="203">
        <v>38357</v>
      </c>
      <c r="V1" s="203">
        <v>38388</v>
      </c>
      <c r="W1" s="203">
        <v>38416</v>
      </c>
      <c r="X1" s="203">
        <v>38447</v>
      </c>
      <c r="Y1" s="203">
        <v>38477</v>
      </c>
      <c r="Z1" s="203">
        <v>38508</v>
      </c>
      <c r="AA1" s="203">
        <v>38538</v>
      </c>
      <c r="AB1" s="203">
        <v>38569</v>
      </c>
      <c r="AC1" s="203">
        <v>38600</v>
      </c>
      <c r="AD1" s="203">
        <v>38630</v>
      </c>
      <c r="AE1" s="203">
        <v>38661</v>
      </c>
      <c r="AF1" s="203">
        <v>38691</v>
      </c>
      <c r="AG1" s="203">
        <v>38722</v>
      </c>
      <c r="AH1" s="203">
        <v>38753</v>
      </c>
      <c r="AI1" s="203">
        <v>38781</v>
      </c>
      <c r="AJ1" s="203">
        <v>38812</v>
      </c>
      <c r="AK1" s="203">
        <v>38843</v>
      </c>
      <c r="AL1" s="203">
        <v>38874</v>
      </c>
      <c r="AM1" s="203">
        <v>38904</v>
      </c>
      <c r="AN1" s="203">
        <v>38935</v>
      </c>
      <c r="AO1" s="203">
        <v>38966</v>
      </c>
      <c r="AP1" s="203">
        <v>38996</v>
      </c>
      <c r="AQ1" s="203">
        <v>39027</v>
      </c>
      <c r="AR1" s="203">
        <v>39057</v>
      </c>
      <c r="AS1" s="203">
        <v>39088</v>
      </c>
      <c r="AT1" s="203">
        <v>39119</v>
      </c>
      <c r="AU1" s="203">
        <v>39147</v>
      </c>
      <c r="AV1" s="203">
        <v>39178</v>
      </c>
      <c r="AW1" s="203">
        <v>39208</v>
      </c>
      <c r="AX1" s="203">
        <v>39239</v>
      </c>
      <c r="AY1" s="203">
        <v>39269</v>
      </c>
      <c r="AZ1" s="203">
        <v>39300</v>
      </c>
      <c r="BA1" s="203">
        <v>39331</v>
      </c>
      <c r="BB1" s="203">
        <v>39361</v>
      </c>
      <c r="BC1" s="203">
        <v>39392</v>
      </c>
      <c r="BD1" s="203">
        <v>39422</v>
      </c>
      <c r="BE1" s="203">
        <v>39453</v>
      </c>
      <c r="BF1" s="203">
        <v>39484</v>
      </c>
      <c r="BG1" s="203">
        <v>39513</v>
      </c>
      <c r="BH1" s="203">
        <v>39544</v>
      </c>
      <c r="BI1" s="203">
        <v>39574</v>
      </c>
      <c r="BJ1" s="203">
        <v>39605</v>
      </c>
      <c r="BK1" s="203">
        <v>39635</v>
      </c>
      <c r="BL1" s="203">
        <v>39666</v>
      </c>
      <c r="BM1" s="203">
        <v>39697</v>
      </c>
      <c r="BN1" s="203">
        <v>39727</v>
      </c>
      <c r="BO1" s="203">
        <v>39758</v>
      </c>
      <c r="BP1" s="203">
        <v>39788</v>
      </c>
      <c r="BQ1" s="203">
        <v>39819</v>
      </c>
      <c r="BR1" s="203">
        <v>39850</v>
      </c>
      <c r="BS1" s="203">
        <v>39878</v>
      </c>
      <c r="BT1" s="203">
        <v>39909</v>
      </c>
      <c r="BU1" s="203">
        <v>39939</v>
      </c>
      <c r="BV1" s="203">
        <v>39970</v>
      </c>
      <c r="BW1" s="203">
        <v>40000</v>
      </c>
      <c r="BX1" s="203">
        <v>40031</v>
      </c>
      <c r="BY1" s="203">
        <v>40062</v>
      </c>
      <c r="BZ1" s="203">
        <v>40092</v>
      </c>
      <c r="CA1" s="203">
        <v>40123</v>
      </c>
      <c r="CB1" s="203">
        <v>40153</v>
      </c>
      <c r="CC1" s="203">
        <v>40184</v>
      </c>
      <c r="CD1" s="203">
        <v>40215</v>
      </c>
      <c r="CE1" s="203">
        <v>40243</v>
      </c>
      <c r="CF1" s="203">
        <v>40274</v>
      </c>
      <c r="CG1" s="203">
        <v>40304</v>
      </c>
      <c r="CH1" s="203">
        <v>40335</v>
      </c>
      <c r="CI1" s="203">
        <v>40365</v>
      </c>
      <c r="CJ1" s="203">
        <v>40396</v>
      </c>
      <c r="CK1" s="203">
        <v>40427</v>
      </c>
      <c r="CL1" s="203">
        <v>40457</v>
      </c>
      <c r="CM1" s="203">
        <v>40488</v>
      </c>
      <c r="CN1" s="203">
        <v>40518</v>
      </c>
      <c r="CO1" s="203">
        <v>40549</v>
      </c>
      <c r="CP1" s="203">
        <v>40580</v>
      </c>
      <c r="CQ1" s="203">
        <v>40608</v>
      </c>
      <c r="CR1" s="203">
        <v>40639</v>
      </c>
      <c r="CS1" s="203">
        <v>40669</v>
      </c>
      <c r="CT1" s="203">
        <v>40700</v>
      </c>
      <c r="CU1" s="203">
        <v>40730</v>
      </c>
      <c r="CV1" s="203">
        <v>40761</v>
      </c>
      <c r="CW1" s="203">
        <v>40792</v>
      </c>
      <c r="CX1" s="203">
        <v>40822</v>
      </c>
      <c r="CY1" s="203">
        <v>40853</v>
      </c>
      <c r="CZ1" s="203">
        <v>40883</v>
      </c>
      <c r="DA1" s="203">
        <v>40914</v>
      </c>
      <c r="DB1" s="203">
        <v>40945</v>
      </c>
      <c r="DC1" s="203">
        <v>40974</v>
      </c>
      <c r="DD1" s="203">
        <v>41005</v>
      </c>
      <c r="DE1" s="203">
        <v>41035</v>
      </c>
      <c r="DF1" s="203">
        <v>41066</v>
      </c>
      <c r="DG1" s="203">
        <v>41096</v>
      </c>
      <c r="DH1" s="203">
        <v>41127</v>
      </c>
      <c r="DI1" s="203">
        <v>41158</v>
      </c>
      <c r="DJ1" s="203">
        <v>41188</v>
      </c>
      <c r="DK1" s="203">
        <v>41219</v>
      </c>
      <c r="DL1" s="203">
        <v>41249</v>
      </c>
      <c r="DM1" s="203">
        <v>41280</v>
      </c>
      <c r="DN1" s="203">
        <v>41311</v>
      </c>
      <c r="DO1" s="203">
        <v>41339</v>
      </c>
      <c r="DP1" s="203">
        <v>41370</v>
      </c>
      <c r="DQ1" s="203">
        <v>41400</v>
      </c>
      <c r="DR1" s="203">
        <v>41431</v>
      </c>
      <c r="DS1" s="203">
        <v>41461</v>
      </c>
      <c r="DT1" s="203">
        <v>41492</v>
      </c>
      <c r="DU1" s="203">
        <v>41523</v>
      </c>
      <c r="DV1" s="203">
        <v>41553</v>
      </c>
      <c r="DW1" s="203">
        <v>41584</v>
      </c>
      <c r="DX1" s="203">
        <v>41614</v>
      </c>
      <c r="DY1" s="203">
        <v>41645</v>
      </c>
      <c r="DZ1" s="203">
        <v>41676</v>
      </c>
      <c r="EA1" s="203">
        <v>41704</v>
      </c>
      <c r="EB1" s="203">
        <v>41735</v>
      </c>
      <c r="EC1" s="203">
        <v>41765</v>
      </c>
      <c r="ED1" s="203">
        <v>41796</v>
      </c>
      <c r="EE1" s="203">
        <v>41826</v>
      </c>
      <c r="EF1" s="203">
        <v>41857</v>
      </c>
      <c r="EG1" s="203">
        <v>41888</v>
      </c>
      <c r="EH1" s="203">
        <v>41918</v>
      </c>
      <c r="EI1" s="203">
        <v>41949</v>
      </c>
      <c r="EJ1" s="203">
        <v>41979</v>
      </c>
      <c r="EK1" s="203">
        <v>42010</v>
      </c>
      <c r="EL1" s="203">
        <v>42041</v>
      </c>
      <c r="EM1" s="203">
        <v>42069</v>
      </c>
      <c r="EN1" s="203">
        <v>42100</v>
      </c>
      <c r="EO1" s="203">
        <v>42130</v>
      </c>
      <c r="EP1" s="203">
        <v>42161</v>
      </c>
      <c r="EQ1" s="203">
        <v>42191</v>
      </c>
      <c r="ER1" s="203">
        <v>42222</v>
      </c>
      <c r="ES1" s="203">
        <v>42253</v>
      </c>
      <c r="ET1" s="203">
        <v>42283</v>
      </c>
      <c r="EU1" s="203">
        <v>42314</v>
      </c>
      <c r="EV1" s="203">
        <v>42344</v>
      </c>
      <c r="EW1" s="203">
        <v>42375</v>
      </c>
      <c r="EX1" s="203">
        <v>42406</v>
      </c>
      <c r="EY1" s="203">
        <v>42435</v>
      </c>
      <c r="EZ1" s="203">
        <v>42466</v>
      </c>
      <c r="FA1" s="203">
        <v>42496</v>
      </c>
      <c r="FB1" s="203">
        <v>42527</v>
      </c>
      <c r="FC1" s="203">
        <v>42557</v>
      </c>
      <c r="FD1" s="203">
        <v>42588</v>
      </c>
      <c r="FE1" s="203">
        <v>42619</v>
      </c>
      <c r="FF1" s="203">
        <v>42649</v>
      </c>
      <c r="FG1" s="203">
        <v>42680</v>
      </c>
      <c r="FH1" s="203">
        <v>42710</v>
      </c>
      <c r="FI1" s="203">
        <v>42741</v>
      </c>
      <c r="FJ1" s="203">
        <v>42772</v>
      </c>
      <c r="FK1" s="203">
        <v>42800</v>
      </c>
      <c r="FL1" s="203">
        <v>42831</v>
      </c>
      <c r="FM1" s="203">
        <v>42861</v>
      </c>
      <c r="FN1" s="203">
        <v>42892</v>
      </c>
      <c r="FO1" s="203">
        <v>42922</v>
      </c>
      <c r="FP1" s="203">
        <v>42953</v>
      </c>
      <c r="FQ1" s="203">
        <v>42984</v>
      </c>
      <c r="FR1" s="203">
        <v>43014</v>
      </c>
      <c r="FS1" s="203">
        <v>43045</v>
      </c>
      <c r="FT1" s="203">
        <v>43075</v>
      </c>
      <c r="FU1" s="203">
        <v>43106</v>
      </c>
      <c r="FV1" s="203">
        <v>43137</v>
      </c>
      <c r="FW1" s="203">
        <v>43165</v>
      </c>
      <c r="FX1" s="203">
        <v>43196</v>
      </c>
      <c r="FY1" s="203">
        <v>43226</v>
      </c>
      <c r="FZ1" s="203">
        <v>43257</v>
      </c>
      <c r="GA1" s="203">
        <v>43287</v>
      </c>
      <c r="GB1" s="203">
        <v>43318</v>
      </c>
      <c r="GC1" s="203">
        <v>43349</v>
      </c>
      <c r="GD1" s="203">
        <v>43379</v>
      </c>
      <c r="GE1" s="203">
        <v>43410</v>
      </c>
      <c r="GF1" s="203">
        <v>43440</v>
      </c>
      <c r="GG1" s="203">
        <v>43471</v>
      </c>
      <c r="GH1" s="203">
        <v>43502</v>
      </c>
      <c r="GI1" s="203">
        <v>43530</v>
      </c>
      <c r="GJ1" s="203">
        <v>43561</v>
      </c>
      <c r="GK1" s="203">
        <v>43591</v>
      </c>
      <c r="GL1" s="203">
        <v>43622</v>
      </c>
      <c r="GM1" s="203">
        <v>43652</v>
      </c>
      <c r="GN1" s="203">
        <v>43683</v>
      </c>
      <c r="GO1" s="203">
        <v>43714</v>
      </c>
      <c r="GP1" s="203">
        <v>43744</v>
      </c>
      <c r="GQ1" s="203">
        <v>43775</v>
      </c>
      <c r="GR1" s="203">
        <v>43800</v>
      </c>
      <c r="GS1" s="203">
        <v>43836</v>
      </c>
      <c r="GT1" s="203">
        <v>43867</v>
      </c>
      <c r="GU1" s="203">
        <v>43896</v>
      </c>
      <c r="GV1" s="203">
        <v>43927</v>
      </c>
      <c r="GW1" s="203">
        <v>43957</v>
      </c>
      <c r="GX1" s="203">
        <v>43988</v>
      </c>
      <c r="GY1" s="203">
        <v>44018</v>
      </c>
      <c r="GZ1" s="203">
        <v>44049</v>
      </c>
      <c r="HA1" s="203">
        <v>44080</v>
      </c>
      <c r="HB1" s="203">
        <v>44110</v>
      </c>
      <c r="HC1" s="203">
        <v>44141</v>
      </c>
      <c r="HD1" s="203">
        <v>44171</v>
      </c>
      <c r="HE1" s="203">
        <v>44202</v>
      </c>
      <c r="HF1" s="203">
        <v>44233</v>
      </c>
      <c r="HG1" s="203">
        <v>44261</v>
      </c>
      <c r="HH1" s="203">
        <v>44292</v>
      </c>
      <c r="HI1" s="203">
        <v>44322</v>
      </c>
      <c r="HJ1" s="203">
        <v>44353</v>
      </c>
      <c r="HK1" s="203">
        <v>44383</v>
      </c>
      <c r="HL1" s="203">
        <v>44414</v>
      </c>
      <c r="HM1" s="203">
        <v>44445</v>
      </c>
      <c r="HN1" s="203">
        <v>44475</v>
      </c>
      <c r="HO1" s="203">
        <v>44506</v>
      </c>
      <c r="HP1" s="203">
        <v>44536</v>
      </c>
      <c r="HQ1" s="203">
        <v>44567</v>
      </c>
      <c r="HR1" s="203">
        <v>44598</v>
      </c>
      <c r="HS1" s="203">
        <v>44626</v>
      </c>
      <c r="HT1" s="203">
        <v>44657</v>
      </c>
      <c r="HU1" s="204">
        <v>44687</v>
      </c>
      <c r="HV1" s="203">
        <v>44718</v>
      </c>
      <c r="HW1" s="203">
        <v>44748</v>
      </c>
      <c r="HX1" s="203">
        <v>44779</v>
      </c>
      <c r="HY1" s="203">
        <v>44810</v>
      </c>
      <c r="HZ1" s="203">
        <v>44840</v>
      </c>
      <c r="IA1" s="203">
        <v>44871</v>
      </c>
      <c r="IB1" s="203">
        <v>44901</v>
      </c>
      <c r="IC1" s="203">
        <v>44932</v>
      </c>
      <c r="ID1" s="203">
        <v>44963</v>
      </c>
      <c r="IE1" s="203">
        <v>44991</v>
      </c>
      <c r="IF1" s="203">
        <v>45022</v>
      </c>
      <c r="IG1" s="203">
        <v>45052</v>
      </c>
      <c r="IH1" s="203">
        <v>45083</v>
      </c>
      <c r="II1" s="203">
        <v>45113</v>
      </c>
      <c r="IJ1" s="203">
        <v>45144</v>
      </c>
      <c r="IK1" s="203">
        <v>45175</v>
      </c>
      <c r="IL1" s="203">
        <v>45205</v>
      </c>
      <c r="IM1" s="203">
        <v>45236</v>
      </c>
      <c r="IN1" s="203">
        <v>45266</v>
      </c>
      <c r="IO1" s="203">
        <v>45297</v>
      </c>
    </row>
    <row r="2" spans="1:249" s="166" customFormat="1" ht="14.25" customHeight="1">
      <c r="A2" s="206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68"/>
      <c r="HV2" s="121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</row>
    <row r="3" spans="1:249" ht="14.25" customHeight="1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4">
        <v>440</v>
      </c>
      <c r="HT3" s="4">
        <v>426</v>
      </c>
      <c r="HU3" s="122">
        <v>415</v>
      </c>
      <c r="HV3" s="4">
        <v>437</v>
      </c>
      <c r="HW3" s="4">
        <v>367</v>
      </c>
      <c r="HX3" s="4">
        <v>317</v>
      </c>
      <c r="HY3" s="4">
        <v>258</v>
      </c>
      <c r="HZ3" s="4">
        <v>234</v>
      </c>
      <c r="IA3" s="4">
        <v>229</v>
      </c>
      <c r="IB3" s="4">
        <v>151</v>
      </c>
      <c r="IC3" s="4">
        <v>212</v>
      </c>
      <c r="ID3" s="4">
        <v>255</v>
      </c>
      <c r="IE3" s="4">
        <v>275</v>
      </c>
      <c r="IF3" s="4">
        <v>264</v>
      </c>
      <c r="IG3" s="122">
        <v>285</v>
      </c>
    </row>
    <row r="4" spans="1:249" ht="14.25" customHeight="1">
      <c r="A4" s="207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4">
        <v>84</v>
      </c>
      <c r="HT4" s="4">
        <v>65</v>
      </c>
      <c r="HU4" s="122">
        <v>73</v>
      </c>
      <c r="HV4" s="4">
        <v>53</v>
      </c>
      <c r="HW4" s="4">
        <v>82</v>
      </c>
      <c r="HX4" s="4">
        <v>68</v>
      </c>
      <c r="HY4" s="4">
        <v>71</v>
      </c>
      <c r="HZ4" s="4">
        <v>64</v>
      </c>
      <c r="IA4" s="4">
        <v>47</v>
      </c>
      <c r="IB4" s="4">
        <v>67</v>
      </c>
      <c r="IC4" s="4">
        <v>81</v>
      </c>
      <c r="ID4" s="4">
        <v>55</v>
      </c>
      <c r="IE4" s="4">
        <v>48</v>
      </c>
      <c r="IF4" s="4">
        <v>55</v>
      </c>
      <c r="IG4" s="122">
        <v>58</v>
      </c>
    </row>
    <row r="5" spans="1:249" ht="14.25" customHeight="1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4">
        <v>113</v>
      </c>
      <c r="HT5" s="4">
        <v>147</v>
      </c>
      <c r="HU5" s="122">
        <v>171</v>
      </c>
      <c r="HV5" s="4">
        <v>238</v>
      </c>
      <c r="HW5" s="4">
        <v>215</v>
      </c>
      <c r="HX5" s="4">
        <v>234</v>
      </c>
      <c r="HY5" s="4">
        <v>235</v>
      </c>
      <c r="HZ5" s="4">
        <v>187</v>
      </c>
      <c r="IA5" s="4">
        <v>182</v>
      </c>
      <c r="IB5" s="4">
        <v>104</v>
      </c>
      <c r="IC5" s="4">
        <v>168</v>
      </c>
      <c r="ID5" s="4">
        <v>115</v>
      </c>
      <c r="IE5" s="4">
        <v>154</v>
      </c>
      <c r="IF5" s="4">
        <v>132</v>
      </c>
      <c r="IG5" s="122">
        <v>161</v>
      </c>
    </row>
    <row r="6" spans="1:249" s="169" customFormat="1" ht="14.25" customHeight="1">
      <c r="A6" s="208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141</v>
      </c>
      <c r="ID6" s="169">
        <v>174</v>
      </c>
      <c r="IE6" s="169">
        <v>242</v>
      </c>
      <c r="IF6" s="169">
        <v>212</v>
      </c>
      <c r="IG6" s="169">
        <v>221</v>
      </c>
    </row>
    <row r="7" spans="1:249" ht="14.25" customHeight="1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4">
        <v>400</v>
      </c>
      <c r="HT7" s="4">
        <v>360</v>
      </c>
      <c r="HU7" s="122">
        <v>289</v>
      </c>
      <c r="HV7" s="4">
        <v>255</v>
      </c>
      <c r="HW7" s="4">
        <v>295</v>
      </c>
      <c r="HX7" s="4">
        <v>311</v>
      </c>
      <c r="HY7" s="4">
        <v>261</v>
      </c>
      <c r="HZ7" s="4">
        <v>221</v>
      </c>
      <c r="IA7" s="4">
        <v>162</v>
      </c>
      <c r="IB7" s="4">
        <v>135</v>
      </c>
      <c r="IC7" s="4">
        <v>263</v>
      </c>
      <c r="ID7" s="4">
        <v>246</v>
      </c>
      <c r="IE7" s="4">
        <v>261</v>
      </c>
      <c r="IF7" s="4">
        <v>256</v>
      </c>
      <c r="IG7" s="122">
        <v>255</v>
      </c>
    </row>
    <row r="8" spans="1:249" ht="14.25" customHeight="1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4">
        <v>57</v>
      </c>
      <c r="HT8" s="4">
        <v>49</v>
      </c>
      <c r="HU8" s="122">
        <v>42</v>
      </c>
      <c r="HV8" s="4">
        <v>54</v>
      </c>
      <c r="HW8" s="4">
        <v>85</v>
      </c>
      <c r="HX8" s="4">
        <v>57</v>
      </c>
      <c r="HY8" s="4">
        <v>59</v>
      </c>
      <c r="HZ8" s="4">
        <v>52</v>
      </c>
      <c r="IA8" s="4">
        <v>63</v>
      </c>
      <c r="IB8" s="4">
        <v>58</v>
      </c>
      <c r="IC8" s="4">
        <v>51</v>
      </c>
      <c r="ID8" s="4">
        <v>65</v>
      </c>
      <c r="IE8" s="4">
        <v>65</v>
      </c>
      <c r="IF8" s="4">
        <v>35</v>
      </c>
      <c r="IG8" s="122">
        <v>62</v>
      </c>
    </row>
    <row r="9" spans="1:249" ht="14.25" customHeight="1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4">
        <v>20</v>
      </c>
      <c r="HT9" s="4">
        <v>24</v>
      </c>
      <c r="HU9" s="122">
        <v>35</v>
      </c>
      <c r="HV9" s="4">
        <v>21</v>
      </c>
      <c r="HW9" s="4">
        <v>39</v>
      </c>
      <c r="HX9" s="4">
        <v>36</v>
      </c>
      <c r="HY9" s="4">
        <v>42</v>
      </c>
      <c r="HZ9" s="4">
        <v>44</v>
      </c>
      <c r="IA9" s="4">
        <v>58</v>
      </c>
      <c r="IB9" s="4">
        <v>87</v>
      </c>
      <c r="IC9" s="4">
        <v>101</v>
      </c>
      <c r="ID9" s="4">
        <v>24</v>
      </c>
      <c r="IE9" s="4">
        <v>22</v>
      </c>
      <c r="IF9" s="4">
        <v>25</v>
      </c>
      <c r="IG9" s="122">
        <v>27</v>
      </c>
    </row>
    <row r="10" spans="1:249" ht="16.5" customHeight="1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4">
        <v>5</v>
      </c>
      <c r="HT10" s="4">
        <v>4</v>
      </c>
      <c r="HU10" s="122">
        <v>6</v>
      </c>
      <c r="HV10" s="4">
        <v>5</v>
      </c>
      <c r="HW10" s="4">
        <v>5</v>
      </c>
      <c r="HX10" s="4">
        <v>5</v>
      </c>
      <c r="HY10" s="4">
        <v>2</v>
      </c>
      <c r="HZ10" s="4">
        <v>1</v>
      </c>
      <c r="IA10" s="4">
        <v>0</v>
      </c>
      <c r="IB10" s="4">
        <v>1</v>
      </c>
      <c r="IC10" s="4">
        <v>3</v>
      </c>
      <c r="ID10" s="4">
        <v>1</v>
      </c>
      <c r="IE10" s="4">
        <v>3</v>
      </c>
      <c r="IF10" s="4">
        <v>2</v>
      </c>
      <c r="IG10" s="122">
        <v>1</v>
      </c>
    </row>
    <row r="11" spans="1:249" ht="14.25" customHeight="1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4">
        <v>1</v>
      </c>
      <c r="HT11" s="4">
        <v>0</v>
      </c>
      <c r="HU11" s="122">
        <v>1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1</v>
      </c>
      <c r="IB11" s="4">
        <v>1</v>
      </c>
      <c r="IC11" s="4">
        <v>1</v>
      </c>
      <c r="ID11" s="4">
        <v>1</v>
      </c>
      <c r="IE11" s="4">
        <v>3</v>
      </c>
      <c r="IF11" s="4">
        <v>0</v>
      </c>
      <c r="IG11" s="122">
        <v>1</v>
      </c>
    </row>
    <row r="12" spans="1:249" ht="14.25" customHeight="1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4">
        <v>13</v>
      </c>
      <c r="HT12" s="4">
        <v>3</v>
      </c>
      <c r="HU12" s="122">
        <v>11</v>
      </c>
      <c r="HV12" s="4">
        <v>10</v>
      </c>
      <c r="HW12" s="4">
        <v>4</v>
      </c>
      <c r="HX12" s="4">
        <v>20</v>
      </c>
      <c r="HY12" s="4">
        <v>12</v>
      </c>
      <c r="HZ12" s="4">
        <v>5</v>
      </c>
      <c r="IA12" s="4">
        <v>3</v>
      </c>
      <c r="IB12" s="4">
        <v>3</v>
      </c>
      <c r="IC12" s="4">
        <v>4</v>
      </c>
      <c r="ID12" s="4">
        <v>10</v>
      </c>
      <c r="IE12" s="4">
        <v>7</v>
      </c>
      <c r="IF12" s="4">
        <v>5</v>
      </c>
      <c r="IG12" s="122">
        <v>6</v>
      </c>
    </row>
    <row r="13" spans="1:249" s="161" customFormat="1" ht="14.25" customHeight="1">
      <c r="A13" s="209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G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3">
        <f t="shared" si="3"/>
        <v>1520</v>
      </c>
      <c r="HT13" s="13">
        <f t="shared" si="3"/>
        <v>1422</v>
      </c>
      <c r="HU13" s="162">
        <f t="shared" si="3"/>
        <v>1374</v>
      </c>
      <c r="HV13" s="13">
        <f t="shared" si="3"/>
        <v>1363</v>
      </c>
      <c r="HW13" s="13">
        <f t="shared" si="3"/>
        <v>1325</v>
      </c>
      <c r="HX13" s="13">
        <f t="shared" si="3"/>
        <v>1313</v>
      </c>
      <c r="HY13" s="13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1080</v>
      </c>
      <c r="IF13" s="13">
        <f t="shared" si="3"/>
        <v>986</v>
      </c>
      <c r="IG13" s="13">
        <f t="shared" si="3"/>
        <v>1077</v>
      </c>
    </row>
    <row r="14" spans="1:249" s="166" customFormat="1" ht="14.25" customHeight="1">
      <c r="A14" s="210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165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165"/>
    </row>
    <row r="15" spans="1:249" ht="14.25" customHeight="1">
      <c r="A15" s="211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5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5"/>
    </row>
    <row r="16" spans="1:249" s="161" customFormat="1" ht="14.25" customHeight="1">
      <c r="A16" s="212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30">
        <v>44630</v>
      </c>
      <c r="HT16" s="30">
        <v>44661</v>
      </c>
      <c r="HU16" s="160">
        <v>44691</v>
      </c>
      <c r="HV16" s="30">
        <v>44722</v>
      </c>
      <c r="HW16" s="30">
        <v>44752</v>
      </c>
      <c r="HX16" s="30">
        <v>44783</v>
      </c>
      <c r="HY16" s="3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41" ht="14.25" customHeight="1">
      <c r="A17" s="213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122">
        <v>0</v>
      </c>
      <c r="HV17" s="4">
        <v>2</v>
      </c>
      <c r="HW17" s="4">
        <v>2</v>
      </c>
      <c r="HX17" s="4">
        <v>2</v>
      </c>
      <c r="HY17" s="4">
        <v>2</v>
      </c>
      <c r="HZ17" s="4">
        <v>4</v>
      </c>
      <c r="IA17" s="4">
        <v>3</v>
      </c>
      <c r="IB17" s="4">
        <v>2</v>
      </c>
      <c r="IC17" s="4">
        <v>1</v>
      </c>
      <c r="ID17" s="4">
        <v>1</v>
      </c>
      <c r="IE17" s="4">
        <v>1</v>
      </c>
      <c r="IF17" s="4">
        <v>1</v>
      </c>
      <c r="IG17" s="122">
        <v>0</v>
      </c>
    </row>
    <row r="18" spans="1:241" ht="14.25" customHeight="1">
      <c r="A18" s="213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122">
        <v>0</v>
      </c>
      <c r="HV18" s="4">
        <v>0</v>
      </c>
      <c r="HW18" s="4">
        <v>0</v>
      </c>
      <c r="HX18" s="4">
        <v>0</v>
      </c>
      <c r="HY18" s="4">
        <v>0</v>
      </c>
      <c r="HZ18" s="4">
        <v>0</v>
      </c>
      <c r="IA18" s="4">
        <v>0</v>
      </c>
      <c r="IB18" s="4">
        <v>2</v>
      </c>
      <c r="IC18" s="4">
        <v>1</v>
      </c>
      <c r="ID18" s="4">
        <v>0</v>
      </c>
      <c r="IE18" s="4">
        <v>0</v>
      </c>
      <c r="IF18" s="4">
        <v>0</v>
      </c>
      <c r="IG18" s="122">
        <v>0</v>
      </c>
    </row>
    <row r="19" spans="1:241" s="144" customFormat="1" ht="14.25" customHeight="1">
      <c r="A19" s="214" t="s">
        <v>389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  <c r="IE19" s="163">
        <v>30</v>
      </c>
      <c r="IF19" s="163">
        <v>25</v>
      </c>
      <c r="IG19" s="163">
        <v>28</v>
      </c>
    </row>
    <row r="20" spans="1:241" s="144" customFormat="1" ht="14.25" customHeight="1">
      <c r="A20" s="214" t="s">
        <v>390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  <c r="IE20" s="163">
        <v>373</v>
      </c>
      <c r="IF20" s="163">
        <v>372</v>
      </c>
      <c r="IG20" s="163">
        <v>357</v>
      </c>
    </row>
    <row r="21" spans="1:241" s="144" customFormat="1" ht="14.25" customHeight="1">
      <c r="A21" s="214" t="s">
        <v>391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  <c r="IE21" s="163">
        <v>356</v>
      </c>
      <c r="IF21" s="163">
        <v>371</v>
      </c>
      <c r="IG21" s="163">
        <v>382</v>
      </c>
    </row>
    <row r="22" spans="1:241" ht="14.25" customHeight="1">
      <c r="A22" s="207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4">
        <v>2</v>
      </c>
      <c r="HT22" s="4">
        <v>4</v>
      </c>
      <c r="HU22" s="122">
        <v>1</v>
      </c>
      <c r="HV22" s="4">
        <v>0</v>
      </c>
      <c r="HW22" s="4">
        <v>1</v>
      </c>
      <c r="HX22" s="4">
        <v>2</v>
      </c>
      <c r="HY22" s="4">
        <v>1</v>
      </c>
      <c r="HZ22" s="4">
        <v>0</v>
      </c>
      <c r="IA22" s="4">
        <v>0</v>
      </c>
      <c r="IB22" s="4">
        <v>0</v>
      </c>
      <c r="IC22" s="4">
        <v>0</v>
      </c>
      <c r="ID22" s="4">
        <v>1</v>
      </c>
      <c r="IE22" s="4">
        <v>0</v>
      </c>
      <c r="IF22" s="4">
        <v>0</v>
      </c>
      <c r="IG22" s="122">
        <v>0</v>
      </c>
    </row>
    <row r="23" spans="1:241" ht="14.25" customHeight="1">
      <c r="A23" s="207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122">
        <v>0</v>
      </c>
      <c r="HV23" s="4">
        <v>0</v>
      </c>
      <c r="HW23" s="4">
        <v>1</v>
      </c>
      <c r="HX23" s="4">
        <v>0</v>
      </c>
      <c r="HY23" s="4">
        <v>1</v>
      </c>
      <c r="HZ23" s="4">
        <v>1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122">
        <v>0</v>
      </c>
    </row>
    <row r="24" spans="1:241" ht="14.25" customHeight="1">
      <c r="A24" s="207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4">
        <v>0</v>
      </c>
      <c r="HT24" s="4">
        <v>1</v>
      </c>
      <c r="HU24" s="122">
        <v>0</v>
      </c>
      <c r="HV24" s="4">
        <v>0</v>
      </c>
      <c r="HW24" s="4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122">
        <v>0</v>
      </c>
    </row>
    <row r="25" spans="1:241" s="225" customFormat="1" ht="14.25" customHeight="1">
      <c r="A25" s="245" t="s">
        <v>265</v>
      </c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6"/>
      <c r="CI25" s="246"/>
      <c r="CJ25" s="246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>
        <v>200</v>
      </c>
      <c r="DV25" s="246">
        <v>213</v>
      </c>
      <c r="DW25" s="246">
        <v>221</v>
      </c>
      <c r="DX25" s="246">
        <v>176</v>
      </c>
      <c r="DY25" s="246">
        <v>167</v>
      </c>
      <c r="DZ25" s="246">
        <v>176</v>
      </c>
      <c r="EA25" s="246">
        <v>212</v>
      </c>
      <c r="EB25" s="246">
        <v>229</v>
      </c>
      <c r="EC25" s="246">
        <v>197</v>
      </c>
      <c r="ED25" s="246">
        <v>182</v>
      </c>
      <c r="EE25" s="246">
        <v>174</v>
      </c>
      <c r="EF25" s="246">
        <v>216</v>
      </c>
      <c r="EG25" s="246">
        <v>197</v>
      </c>
      <c r="EH25" s="246">
        <v>194</v>
      </c>
      <c r="EI25" s="246">
        <v>161</v>
      </c>
      <c r="EJ25" s="246">
        <v>135</v>
      </c>
      <c r="EK25" s="246">
        <v>156</v>
      </c>
      <c r="EL25" s="246">
        <v>177</v>
      </c>
      <c r="EM25" s="246">
        <v>356</v>
      </c>
      <c r="EN25" s="246">
        <v>429</v>
      </c>
      <c r="EO25" s="246">
        <v>391</v>
      </c>
      <c r="EP25" s="246">
        <v>359</v>
      </c>
      <c r="EQ25" s="246">
        <v>367</v>
      </c>
      <c r="ER25" s="246">
        <v>378</v>
      </c>
      <c r="ES25" s="246">
        <v>405</v>
      </c>
      <c r="ET25" s="246">
        <v>406</v>
      </c>
      <c r="EU25" s="246">
        <v>365</v>
      </c>
      <c r="EV25" s="246">
        <v>308</v>
      </c>
      <c r="EW25" s="246">
        <v>316</v>
      </c>
      <c r="EX25" s="246">
        <v>348</v>
      </c>
      <c r="EY25" s="246">
        <v>381</v>
      </c>
      <c r="EZ25" s="246">
        <v>413</v>
      </c>
      <c r="FA25" s="246">
        <v>419</v>
      </c>
      <c r="FB25" s="246">
        <v>367</v>
      </c>
      <c r="FC25" s="246">
        <v>393</v>
      </c>
      <c r="FD25" s="246">
        <v>409</v>
      </c>
      <c r="FE25" s="246">
        <v>400</v>
      </c>
      <c r="FF25" s="246">
        <v>346</v>
      </c>
      <c r="FG25" s="246">
        <v>346</v>
      </c>
      <c r="FH25" s="246">
        <v>250</v>
      </c>
      <c r="FI25" s="246">
        <v>311</v>
      </c>
      <c r="FJ25" s="246">
        <v>351</v>
      </c>
      <c r="FK25" s="246">
        <v>433</v>
      </c>
      <c r="FL25" s="246">
        <v>451</v>
      </c>
      <c r="FM25" s="246">
        <v>445</v>
      </c>
      <c r="FN25" s="246">
        <v>391</v>
      </c>
      <c r="FO25" s="246">
        <v>406</v>
      </c>
      <c r="FP25" s="246">
        <v>409</v>
      </c>
      <c r="FQ25" s="246">
        <v>434</v>
      </c>
      <c r="FR25" s="246">
        <v>402</v>
      </c>
      <c r="FS25" s="246">
        <v>379</v>
      </c>
      <c r="FT25" s="246">
        <v>272</v>
      </c>
      <c r="FU25" s="246">
        <v>292</v>
      </c>
      <c r="FV25" s="246">
        <v>386</v>
      </c>
      <c r="FW25" s="246">
        <v>404</v>
      </c>
      <c r="FX25" s="246">
        <v>431</v>
      </c>
      <c r="FY25" s="246">
        <v>427</v>
      </c>
      <c r="FZ25" s="246">
        <v>379</v>
      </c>
      <c r="GA25" s="246">
        <v>415</v>
      </c>
      <c r="GB25" s="246">
        <v>407</v>
      </c>
      <c r="GC25" s="246">
        <v>359</v>
      </c>
      <c r="GD25" s="246">
        <v>327</v>
      </c>
      <c r="GE25" s="246">
        <v>333</v>
      </c>
      <c r="GF25" s="246">
        <v>246</v>
      </c>
      <c r="GG25" s="246">
        <v>313</v>
      </c>
      <c r="GH25" s="246">
        <v>367</v>
      </c>
      <c r="GI25" s="246">
        <v>438</v>
      </c>
      <c r="GJ25" s="246">
        <v>444</v>
      </c>
      <c r="GK25" s="246">
        <v>413</v>
      </c>
      <c r="GL25" s="246">
        <v>398</v>
      </c>
      <c r="GM25" s="246">
        <v>447</v>
      </c>
      <c r="GN25" s="246">
        <v>425</v>
      </c>
      <c r="GO25" s="246">
        <v>422</v>
      </c>
      <c r="GP25" s="246">
        <v>462</v>
      </c>
      <c r="GQ25" s="246">
        <v>394</v>
      </c>
      <c r="GR25" s="246">
        <v>321</v>
      </c>
      <c r="GS25" s="246">
        <v>374</v>
      </c>
      <c r="GT25" s="246">
        <v>494</v>
      </c>
      <c r="GU25" s="246">
        <v>438</v>
      </c>
      <c r="GV25" s="246">
        <v>366</v>
      </c>
      <c r="GW25" s="246">
        <v>535</v>
      </c>
      <c r="GX25" s="246">
        <v>833</v>
      </c>
      <c r="GY25" s="246">
        <v>906</v>
      </c>
      <c r="GZ25" s="246">
        <v>981</v>
      </c>
      <c r="HA25" s="246">
        <v>968</v>
      </c>
      <c r="HB25" s="246">
        <v>916</v>
      </c>
      <c r="HC25" s="246">
        <v>836</v>
      </c>
      <c r="HD25" s="246">
        <v>705</v>
      </c>
      <c r="HE25" s="246">
        <v>762</v>
      </c>
      <c r="HF25" s="246">
        <v>820</v>
      </c>
      <c r="HG25" s="246">
        <v>881</v>
      </c>
      <c r="HH25" s="246">
        <v>919</v>
      </c>
      <c r="HI25" s="246">
        <v>854</v>
      </c>
      <c r="HJ25" s="246">
        <v>726</v>
      </c>
      <c r="HK25" s="246">
        <v>707</v>
      </c>
      <c r="HL25" s="246">
        <v>738</v>
      </c>
      <c r="HM25" s="246">
        <v>779</v>
      </c>
      <c r="HN25" s="246">
        <v>773</v>
      </c>
      <c r="HO25" s="246">
        <v>730</v>
      </c>
      <c r="HP25" s="246">
        <v>612</v>
      </c>
      <c r="HQ25" s="246">
        <v>647</v>
      </c>
      <c r="HR25" s="246">
        <v>707</v>
      </c>
      <c r="HS25" s="246">
        <v>684</v>
      </c>
      <c r="HT25" s="246">
        <v>658</v>
      </c>
      <c r="HU25" s="247">
        <v>556</v>
      </c>
      <c r="HV25" s="246">
        <v>482</v>
      </c>
      <c r="HW25" s="246">
        <v>486</v>
      </c>
      <c r="HX25" s="246">
        <v>481</v>
      </c>
      <c r="HY25" s="246">
        <v>469</v>
      </c>
      <c r="HZ25" s="246">
        <v>423</v>
      </c>
      <c r="IA25" s="246">
        <v>365</v>
      </c>
      <c r="IB25" s="246">
        <v>308</v>
      </c>
      <c r="IC25" s="246">
        <v>402</v>
      </c>
      <c r="ID25" s="246">
        <v>429</v>
      </c>
      <c r="IE25" s="246">
        <v>419</v>
      </c>
      <c r="IF25" s="246">
        <v>418</v>
      </c>
      <c r="IG25" s="247">
        <v>399</v>
      </c>
    </row>
    <row r="26" spans="1:241" ht="14.25" customHeight="1">
      <c r="A26" s="213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4">
        <v>1</v>
      </c>
      <c r="HT26" s="4">
        <v>0</v>
      </c>
      <c r="HU26" s="122">
        <v>0</v>
      </c>
      <c r="HV26" s="4">
        <v>0</v>
      </c>
      <c r="HW26" s="4">
        <v>0</v>
      </c>
      <c r="HX26" s="4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122">
        <v>0</v>
      </c>
    </row>
    <row r="27" spans="1:241" ht="14.25" customHeight="1">
      <c r="A27" s="213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4">
        <v>0</v>
      </c>
      <c r="HT27" s="4">
        <v>0</v>
      </c>
      <c r="HU27" s="163">
        <v>2</v>
      </c>
      <c r="HV27" s="4">
        <v>1</v>
      </c>
      <c r="HW27" s="4">
        <v>0</v>
      </c>
      <c r="HX27" s="4">
        <v>2</v>
      </c>
      <c r="HY27" s="4">
        <v>0</v>
      </c>
      <c r="HZ27" s="4">
        <v>2</v>
      </c>
      <c r="IA27" s="4">
        <v>1</v>
      </c>
      <c r="IB27" s="4">
        <v>2</v>
      </c>
      <c r="IC27" s="4">
        <v>0</v>
      </c>
      <c r="ID27" s="4">
        <v>0</v>
      </c>
      <c r="IE27" s="4">
        <v>2</v>
      </c>
      <c r="IF27" s="4">
        <v>4</v>
      </c>
      <c r="IG27" s="122">
        <v>0</v>
      </c>
    </row>
    <row r="28" spans="1:241" s="161" customFormat="1" ht="14.25" customHeight="1">
      <c r="A28" s="215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63">
        <f t="shared" si="10"/>
        <v>1456</v>
      </c>
      <c r="HV28" s="13">
        <f t="shared" si="10"/>
        <v>1522</v>
      </c>
      <c r="HW28" s="13">
        <f t="shared" si="10"/>
        <v>1561</v>
      </c>
      <c r="HX28" s="13">
        <f t="shared" si="10"/>
        <v>1540</v>
      </c>
      <c r="HY28" s="1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3">
        <f>SUM(IE19:IE27)</f>
        <v>1180</v>
      </c>
      <c r="IF28" s="13">
        <f>SUM(IF19:IF27)</f>
        <v>1190</v>
      </c>
      <c r="IG28" s="13">
        <f>SUM(IG19:IG27)</f>
        <v>1166</v>
      </c>
    </row>
    <row r="29" spans="1:241" s="161" customFormat="1" ht="14.25" customHeight="1">
      <c r="A29" s="215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2">DU25+DU24+DU23+DU22</f>
        <v>363</v>
      </c>
      <c r="DV29" s="13">
        <f t="shared" si="12"/>
        <v>379</v>
      </c>
      <c r="DW29" s="13">
        <f t="shared" si="12"/>
        <v>377</v>
      </c>
      <c r="DX29" s="13">
        <f t="shared" si="12"/>
        <v>271</v>
      </c>
      <c r="DY29" s="13">
        <f t="shared" si="12"/>
        <v>333</v>
      </c>
      <c r="DZ29" s="13">
        <f t="shared" si="12"/>
        <v>366</v>
      </c>
      <c r="EA29" s="13">
        <f t="shared" si="12"/>
        <v>447</v>
      </c>
      <c r="EB29" s="13">
        <f t="shared" si="12"/>
        <v>462</v>
      </c>
      <c r="EC29" s="13">
        <f t="shared" si="12"/>
        <v>423</v>
      </c>
      <c r="ED29" s="13">
        <f t="shared" si="12"/>
        <v>385</v>
      </c>
      <c r="EE29" s="13">
        <f t="shared" si="12"/>
        <v>368</v>
      </c>
      <c r="EF29" s="13">
        <f t="shared" si="12"/>
        <v>403</v>
      </c>
      <c r="EG29" s="13">
        <f t="shared" si="12"/>
        <v>396</v>
      </c>
      <c r="EH29" s="13">
        <f t="shared" si="12"/>
        <v>384</v>
      </c>
      <c r="EI29" s="13">
        <f t="shared" si="12"/>
        <v>363</v>
      </c>
      <c r="EJ29" s="13">
        <f t="shared" si="12"/>
        <v>269</v>
      </c>
      <c r="EK29" s="13">
        <f t="shared" si="12"/>
        <v>330</v>
      </c>
      <c r="EL29" s="13">
        <f t="shared" si="12"/>
        <v>367</v>
      </c>
      <c r="EM29" s="13">
        <f t="shared" si="12"/>
        <v>412</v>
      </c>
      <c r="EN29" s="13">
        <f t="shared" si="12"/>
        <v>475</v>
      </c>
      <c r="EO29" s="13">
        <f t="shared" si="12"/>
        <v>429</v>
      </c>
      <c r="EP29" s="13">
        <f t="shared" si="12"/>
        <v>391</v>
      </c>
      <c r="EQ29" s="13">
        <f t="shared" si="12"/>
        <v>402</v>
      </c>
      <c r="ER29" s="13">
        <f t="shared" si="12"/>
        <v>407</v>
      </c>
      <c r="ES29" s="13">
        <f t="shared" si="12"/>
        <v>435</v>
      </c>
      <c r="ET29" s="13">
        <f t="shared" si="12"/>
        <v>444</v>
      </c>
      <c r="EU29" s="13">
        <f t="shared" si="12"/>
        <v>400</v>
      </c>
      <c r="EV29" s="13">
        <f t="shared" si="12"/>
        <v>335</v>
      </c>
      <c r="EW29" s="13">
        <f t="shared" si="12"/>
        <v>345</v>
      </c>
      <c r="EX29" s="13">
        <f t="shared" si="12"/>
        <v>370</v>
      </c>
      <c r="EY29" s="13">
        <f t="shared" si="12"/>
        <v>395</v>
      </c>
      <c r="EZ29" s="13">
        <f t="shared" si="12"/>
        <v>434</v>
      </c>
      <c r="FA29" s="13">
        <f t="shared" si="12"/>
        <v>445</v>
      </c>
      <c r="FB29" s="13">
        <f t="shared" si="12"/>
        <v>389</v>
      </c>
      <c r="FC29" s="13">
        <f t="shared" si="12"/>
        <v>416</v>
      </c>
      <c r="FD29" s="13">
        <f t="shared" si="12"/>
        <v>431</v>
      </c>
      <c r="FE29" s="13">
        <f t="shared" si="12"/>
        <v>426</v>
      </c>
      <c r="FF29" s="13">
        <f t="shared" si="12"/>
        <v>366</v>
      </c>
      <c r="FG29" s="13">
        <f t="shared" si="12"/>
        <v>370</v>
      </c>
      <c r="FH29" s="13">
        <f t="shared" si="12"/>
        <v>267</v>
      </c>
      <c r="FI29" s="13">
        <f t="shared" si="12"/>
        <v>330</v>
      </c>
      <c r="FJ29" s="13">
        <f t="shared" si="12"/>
        <v>367</v>
      </c>
      <c r="FK29" s="13">
        <f t="shared" si="12"/>
        <v>451</v>
      </c>
      <c r="FL29" s="13">
        <f t="shared" si="12"/>
        <v>473</v>
      </c>
      <c r="FM29" s="13">
        <f t="shared" si="12"/>
        <v>461</v>
      </c>
      <c r="FN29" s="13">
        <f t="shared" si="12"/>
        <v>410</v>
      </c>
      <c r="FO29" s="13">
        <f t="shared" si="12"/>
        <v>422</v>
      </c>
      <c r="FP29" s="13">
        <f t="shared" si="12"/>
        <v>419</v>
      </c>
      <c r="FQ29" s="13">
        <f t="shared" si="12"/>
        <v>442</v>
      </c>
      <c r="FR29" s="13">
        <f t="shared" si="12"/>
        <v>413</v>
      </c>
      <c r="FS29" s="13">
        <f t="shared" si="12"/>
        <v>390</v>
      </c>
      <c r="FT29" s="13">
        <f t="shared" si="12"/>
        <v>280</v>
      </c>
      <c r="FU29" s="13">
        <f t="shared" si="12"/>
        <v>304</v>
      </c>
      <c r="FV29" s="13">
        <f t="shared" si="12"/>
        <v>394</v>
      </c>
      <c r="FW29" s="13">
        <f t="shared" si="12"/>
        <v>414</v>
      </c>
      <c r="FX29" s="13">
        <f t="shared" si="12"/>
        <v>439</v>
      </c>
      <c r="FY29" s="13">
        <f t="shared" si="12"/>
        <v>435</v>
      </c>
      <c r="FZ29" s="13">
        <f t="shared" si="12"/>
        <v>390</v>
      </c>
      <c r="GA29" s="13">
        <f t="shared" si="12"/>
        <v>424</v>
      </c>
      <c r="GB29" s="13">
        <f t="shared" si="12"/>
        <v>416</v>
      </c>
      <c r="GC29" s="13">
        <f t="shared" si="12"/>
        <v>367</v>
      </c>
      <c r="GD29" s="13">
        <f t="shared" si="12"/>
        <v>335</v>
      </c>
      <c r="GE29" s="13">
        <f t="shared" si="12"/>
        <v>345</v>
      </c>
      <c r="GF29" s="13">
        <f t="shared" si="12"/>
        <v>254</v>
      </c>
      <c r="GG29" s="13">
        <f t="shared" si="12"/>
        <v>323</v>
      </c>
      <c r="GH29" s="13">
        <f t="shared" si="12"/>
        <v>380</v>
      </c>
      <c r="GI29" s="13">
        <f t="shared" si="12"/>
        <v>451</v>
      </c>
      <c r="GJ29" s="13">
        <f t="shared" si="12"/>
        <v>459</v>
      </c>
      <c r="GK29" s="13">
        <f t="shared" si="12"/>
        <v>423</v>
      </c>
      <c r="GL29" s="13">
        <f t="shared" si="12"/>
        <v>405</v>
      </c>
      <c r="GM29" s="13">
        <f t="shared" si="12"/>
        <v>454</v>
      </c>
      <c r="GN29" s="13">
        <f t="shared" si="12"/>
        <v>435</v>
      </c>
      <c r="GO29" s="13">
        <f t="shared" si="12"/>
        <v>430</v>
      </c>
      <c r="GP29" s="13">
        <f t="shared" si="12"/>
        <v>471</v>
      </c>
      <c r="GQ29" s="13">
        <f t="shared" si="12"/>
        <v>402</v>
      </c>
      <c r="GR29" s="13">
        <f t="shared" si="12"/>
        <v>327</v>
      </c>
      <c r="GS29" s="13">
        <f t="shared" si="12"/>
        <v>381</v>
      </c>
      <c r="GT29" s="13">
        <f t="shared" si="12"/>
        <v>500</v>
      </c>
      <c r="GU29" s="13">
        <f t="shared" si="12"/>
        <v>442</v>
      </c>
      <c r="GV29" s="13">
        <f t="shared" si="12"/>
        <v>374</v>
      </c>
      <c r="GW29" s="13">
        <f t="shared" si="12"/>
        <v>549</v>
      </c>
      <c r="GX29" s="13">
        <f t="shared" si="12"/>
        <v>843</v>
      </c>
      <c r="GY29" s="13">
        <f t="shared" si="12"/>
        <v>914</v>
      </c>
      <c r="GZ29" s="13">
        <f t="shared" si="12"/>
        <v>989</v>
      </c>
      <c r="HA29" s="13">
        <f t="shared" si="12"/>
        <v>978</v>
      </c>
      <c r="HB29" s="13">
        <f t="shared" si="12"/>
        <v>926</v>
      </c>
      <c r="HC29" s="13">
        <f t="shared" si="12"/>
        <v>841</v>
      </c>
      <c r="HD29" s="13">
        <f t="shared" si="12"/>
        <v>709</v>
      </c>
      <c r="HE29" s="13">
        <f t="shared" si="12"/>
        <v>766</v>
      </c>
      <c r="HF29" s="13">
        <f t="shared" si="12"/>
        <v>825</v>
      </c>
      <c r="HG29" s="13">
        <f t="shared" si="12"/>
        <v>883</v>
      </c>
      <c r="HH29" s="13">
        <f t="shared" si="12"/>
        <v>923</v>
      </c>
      <c r="HI29" s="13">
        <f t="shared" ref="HI29:HQ29" si="13">HI25+HI24+HI23+HI22</f>
        <v>856</v>
      </c>
      <c r="HJ29" s="13">
        <f t="shared" si="13"/>
        <v>728</v>
      </c>
      <c r="HK29" s="13">
        <f t="shared" si="13"/>
        <v>708</v>
      </c>
      <c r="HL29" s="13">
        <f t="shared" si="13"/>
        <v>739</v>
      </c>
      <c r="HM29" s="13">
        <f t="shared" si="13"/>
        <v>783</v>
      </c>
      <c r="HN29" s="13">
        <f t="shared" si="13"/>
        <v>776</v>
      </c>
      <c r="HO29" s="13">
        <f t="shared" si="13"/>
        <v>734</v>
      </c>
      <c r="HP29" s="13">
        <f t="shared" si="13"/>
        <v>614</v>
      </c>
      <c r="HQ29" s="13">
        <f t="shared" si="13"/>
        <v>651</v>
      </c>
      <c r="HR29" s="13">
        <f t="shared" ref="HR29:HX29" si="14">HR25+HR24+HR23+HR22</f>
        <v>711</v>
      </c>
      <c r="HS29" s="13">
        <f t="shared" si="14"/>
        <v>686</v>
      </c>
      <c r="HT29" s="13">
        <f t="shared" si="14"/>
        <v>663</v>
      </c>
      <c r="HU29" s="163">
        <f t="shared" si="14"/>
        <v>557</v>
      </c>
      <c r="HV29" s="13">
        <f t="shared" si="14"/>
        <v>482</v>
      </c>
      <c r="HW29" s="13">
        <f t="shared" si="14"/>
        <v>488</v>
      </c>
      <c r="HX29" s="13">
        <f t="shared" si="14"/>
        <v>483</v>
      </c>
      <c r="HY29" s="13">
        <f t="shared" ref="HY29:ID29" si="15">HY25+HY24+HY23+HY22</f>
        <v>471</v>
      </c>
      <c r="HZ29" s="13">
        <f t="shared" si="15"/>
        <v>424</v>
      </c>
      <c r="IA29" s="13">
        <f t="shared" si="15"/>
        <v>365</v>
      </c>
      <c r="IB29" s="13">
        <f t="shared" si="15"/>
        <v>308</v>
      </c>
      <c r="IC29" s="13">
        <f t="shared" si="15"/>
        <v>402</v>
      </c>
      <c r="ID29" s="13">
        <f t="shared" si="15"/>
        <v>430</v>
      </c>
      <c r="IE29" s="13">
        <f>IE25+IE24+IE23+IE22</f>
        <v>419</v>
      </c>
      <c r="IF29" s="13">
        <f>IF25+IF24+IF23+IF22</f>
        <v>418</v>
      </c>
      <c r="IG29" s="13">
        <f>IG25+IG24+IG23+IG22</f>
        <v>399</v>
      </c>
    </row>
    <row r="30" spans="1:241" s="166" customFormat="1" ht="14.25" customHeight="1">
      <c r="A30" s="210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6">AZ36</f>
        <v>39300</v>
      </c>
      <c r="BA30" s="127">
        <f t="shared" si="16"/>
        <v>39331</v>
      </c>
      <c r="BB30" s="127">
        <f t="shared" si="16"/>
        <v>39361</v>
      </c>
      <c r="BC30" s="127">
        <f t="shared" si="16"/>
        <v>39392</v>
      </c>
      <c r="BD30" s="127">
        <f t="shared" si="16"/>
        <v>39422</v>
      </c>
      <c r="BE30" s="127">
        <f t="shared" si="16"/>
        <v>39453</v>
      </c>
      <c r="BF30" s="127">
        <f t="shared" si="16"/>
        <v>39484</v>
      </c>
      <c r="BG30" s="127">
        <f t="shared" si="16"/>
        <v>39513</v>
      </c>
      <c r="BH30" s="127">
        <f t="shared" si="16"/>
        <v>39544</v>
      </c>
      <c r="BI30" s="127">
        <f t="shared" si="16"/>
        <v>39574</v>
      </c>
      <c r="BJ30" s="127">
        <f t="shared" si="16"/>
        <v>39605</v>
      </c>
      <c r="BK30" s="127">
        <f t="shared" si="16"/>
        <v>39635</v>
      </c>
      <c r="BL30" s="127">
        <f t="shared" si="16"/>
        <v>39666</v>
      </c>
      <c r="BM30" s="127">
        <f t="shared" si="16"/>
        <v>39697</v>
      </c>
      <c r="BN30" s="127">
        <f t="shared" si="16"/>
        <v>39727</v>
      </c>
      <c r="BO30" s="127">
        <f t="shared" si="16"/>
        <v>39758</v>
      </c>
      <c r="BP30" s="127">
        <f t="shared" si="16"/>
        <v>39788</v>
      </c>
      <c r="BQ30" s="127">
        <f t="shared" si="16"/>
        <v>39819</v>
      </c>
      <c r="BR30" s="127">
        <f t="shared" si="16"/>
        <v>39850</v>
      </c>
      <c r="BS30" s="127">
        <f t="shared" si="16"/>
        <v>39878</v>
      </c>
      <c r="BT30" s="127">
        <f t="shared" si="16"/>
        <v>39909</v>
      </c>
      <c r="BU30" s="127">
        <f t="shared" si="16"/>
        <v>39939</v>
      </c>
      <c r="BV30" s="127">
        <f t="shared" si="16"/>
        <v>39970</v>
      </c>
      <c r="BW30" s="127">
        <f t="shared" si="16"/>
        <v>40000</v>
      </c>
      <c r="BX30" s="127">
        <f t="shared" si="16"/>
        <v>40031</v>
      </c>
      <c r="BY30" s="127">
        <f t="shared" si="16"/>
        <v>40062</v>
      </c>
      <c r="BZ30" s="127">
        <f t="shared" si="16"/>
        <v>40092</v>
      </c>
      <c r="CA30" s="127">
        <f t="shared" si="16"/>
        <v>40123</v>
      </c>
      <c r="CB30" s="127">
        <f t="shared" si="16"/>
        <v>40153</v>
      </c>
      <c r="CC30" s="127">
        <f t="shared" si="16"/>
        <v>40184</v>
      </c>
      <c r="CD30" s="127">
        <f t="shared" si="16"/>
        <v>40215</v>
      </c>
      <c r="CE30" s="127">
        <f t="shared" si="16"/>
        <v>40243</v>
      </c>
      <c r="CF30" s="127">
        <f t="shared" si="16"/>
        <v>40274</v>
      </c>
      <c r="CG30" s="127">
        <f t="shared" si="16"/>
        <v>40304</v>
      </c>
      <c r="CH30" s="127">
        <f t="shared" si="16"/>
        <v>40335</v>
      </c>
      <c r="CI30" s="127">
        <f t="shared" si="16"/>
        <v>40365</v>
      </c>
      <c r="CJ30" s="127">
        <f t="shared" si="16"/>
        <v>40396</v>
      </c>
      <c r="CK30" s="127">
        <f t="shared" si="16"/>
        <v>40427</v>
      </c>
      <c r="CL30" s="127">
        <f t="shared" si="16"/>
        <v>40457</v>
      </c>
      <c r="CM30" s="127">
        <f t="shared" si="16"/>
        <v>40488</v>
      </c>
      <c r="CN30" s="127">
        <f t="shared" si="16"/>
        <v>40518</v>
      </c>
      <c r="CO30" s="127">
        <f t="shared" si="16"/>
        <v>40549</v>
      </c>
      <c r="CP30" s="127">
        <f t="shared" si="16"/>
        <v>40580</v>
      </c>
      <c r="CQ30" s="127">
        <f t="shared" si="16"/>
        <v>40608</v>
      </c>
      <c r="CR30" s="127">
        <f t="shared" si="16"/>
        <v>40639</v>
      </c>
      <c r="CS30" s="127">
        <f t="shared" si="16"/>
        <v>40669</v>
      </c>
      <c r="CT30" s="127">
        <f t="shared" si="16"/>
        <v>40700</v>
      </c>
      <c r="CU30" s="127">
        <f t="shared" si="16"/>
        <v>40730</v>
      </c>
      <c r="CV30" s="127">
        <f t="shared" si="16"/>
        <v>40761</v>
      </c>
      <c r="CW30" s="127">
        <f t="shared" si="16"/>
        <v>40792</v>
      </c>
      <c r="CX30" s="127">
        <f t="shared" si="16"/>
        <v>40822</v>
      </c>
      <c r="CY30" s="127">
        <f t="shared" si="16"/>
        <v>40853</v>
      </c>
      <c r="CZ30" s="127">
        <f t="shared" si="16"/>
        <v>40883</v>
      </c>
      <c r="DA30" s="127">
        <f t="shared" si="16"/>
        <v>40914</v>
      </c>
      <c r="DB30" s="127">
        <f t="shared" si="16"/>
        <v>40945</v>
      </c>
      <c r="DC30" s="127">
        <f t="shared" si="16"/>
        <v>40974</v>
      </c>
      <c r="DD30" s="127">
        <f t="shared" si="16"/>
        <v>41005</v>
      </c>
      <c r="DE30" s="127">
        <f t="shared" si="16"/>
        <v>41035</v>
      </c>
      <c r="DF30" s="127">
        <f t="shared" si="16"/>
        <v>41066</v>
      </c>
      <c r="DG30" s="127">
        <f t="shared" si="16"/>
        <v>41096</v>
      </c>
      <c r="DH30" s="127">
        <f t="shared" si="16"/>
        <v>41127</v>
      </c>
      <c r="DI30" s="127">
        <f t="shared" si="16"/>
        <v>41158</v>
      </c>
      <c r="DJ30" s="127">
        <f t="shared" si="16"/>
        <v>41188</v>
      </c>
      <c r="DK30" s="127">
        <f t="shared" si="16"/>
        <v>41219</v>
      </c>
      <c r="DL30" s="127">
        <f t="shared" si="16"/>
        <v>41249</v>
      </c>
      <c r="DM30" s="127">
        <f t="shared" si="16"/>
        <v>41280</v>
      </c>
      <c r="DN30" s="127">
        <f t="shared" si="16"/>
        <v>41311</v>
      </c>
      <c r="DO30" s="127">
        <f t="shared" si="16"/>
        <v>41339</v>
      </c>
      <c r="DP30" s="127">
        <f t="shared" si="16"/>
        <v>41370</v>
      </c>
      <c r="DQ30" s="127">
        <f t="shared" si="16"/>
        <v>41400</v>
      </c>
      <c r="DR30" s="127">
        <f t="shared" si="16"/>
        <v>41431</v>
      </c>
      <c r="DS30" s="127">
        <f t="shared" si="16"/>
        <v>41461</v>
      </c>
      <c r="DT30" s="127">
        <f t="shared" si="16"/>
        <v>41492</v>
      </c>
      <c r="DU30" s="127">
        <f t="shared" si="16"/>
        <v>41523</v>
      </c>
      <c r="DV30" s="127">
        <f t="shared" si="16"/>
        <v>41553</v>
      </c>
      <c r="DW30" s="127">
        <f t="shared" si="16"/>
        <v>41584</v>
      </c>
      <c r="DX30" s="127">
        <f t="shared" si="16"/>
        <v>41614</v>
      </c>
      <c r="DY30" s="127">
        <f t="shared" si="16"/>
        <v>41645</v>
      </c>
      <c r="DZ30" s="127">
        <f t="shared" si="16"/>
        <v>41676</v>
      </c>
      <c r="EA30" s="127">
        <f t="shared" si="16"/>
        <v>41704</v>
      </c>
      <c r="EB30" s="127">
        <f t="shared" si="16"/>
        <v>41735</v>
      </c>
      <c r="EC30" s="127">
        <f t="shared" si="16"/>
        <v>41765</v>
      </c>
      <c r="ED30" s="127">
        <f t="shared" si="16"/>
        <v>41796</v>
      </c>
      <c r="EE30" s="127">
        <f t="shared" si="16"/>
        <v>41826</v>
      </c>
      <c r="EF30" s="127">
        <f t="shared" si="16"/>
        <v>41857</v>
      </c>
      <c r="EG30" s="127">
        <f t="shared" si="16"/>
        <v>41888</v>
      </c>
      <c r="EH30" s="127">
        <f t="shared" si="16"/>
        <v>41918</v>
      </c>
      <c r="EI30" s="127">
        <f t="shared" si="16"/>
        <v>41949</v>
      </c>
      <c r="EJ30" s="127">
        <f t="shared" si="16"/>
        <v>41979</v>
      </c>
      <c r="EK30" s="127">
        <f t="shared" si="16"/>
        <v>42010</v>
      </c>
      <c r="EL30" s="127">
        <f t="shared" si="16"/>
        <v>42041</v>
      </c>
      <c r="EM30" s="127">
        <f t="shared" si="16"/>
        <v>42069</v>
      </c>
      <c r="EN30" s="127">
        <f t="shared" si="16"/>
        <v>42100</v>
      </c>
      <c r="EO30" s="127">
        <f t="shared" si="16"/>
        <v>42130</v>
      </c>
      <c r="EP30" s="127">
        <f t="shared" si="16"/>
        <v>42161</v>
      </c>
      <c r="EQ30" s="127">
        <f t="shared" si="16"/>
        <v>42191</v>
      </c>
      <c r="ER30" s="127">
        <f t="shared" si="16"/>
        <v>42222</v>
      </c>
      <c r="ES30" s="127">
        <f t="shared" si="16"/>
        <v>42253</v>
      </c>
      <c r="ET30" s="127">
        <f t="shared" si="16"/>
        <v>42283</v>
      </c>
      <c r="EU30" s="127">
        <f t="shared" si="16"/>
        <v>42314</v>
      </c>
      <c r="EV30" s="127">
        <f t="shared" si="16"/>
        <v>42344</v>
      </c>
      <c r="EW30" s="127">
        <f t="shared" si="16"/>
        <v>42375</v>
      </c>
      <c r="EX30" s="127">
        <f t="shared" si="16"/>
        <v>42406</v>
      </c>
      <c r="EY30" s="127">
        <f t="shared" si="16"/>
        <v>42435</v>
      </c>
      <c r="EZ30" s="127">
        <f t="shared" si="16"/>
        <v>42466</v>
      </c>
      <c r="FA30" s="127">
        <f t="shared" si="16"/>
        <v>42496</v>
      </c>
      <c r="FB30" s="127">
        <f t="shared" si="16"/>
        <v>42527</v>
      </c>
      <c r="FC30" s="127">
        <f t="shared" si="16"/>
        <v>42557</v>
      </c>
      <c r="FD30" s="127">
        <f t="shared" si="16"/>
        <v>42588</v>
      </c>
      <c r="FE30" s="127">
        <f t="shared" si="16"/>
        <v>42619</v>
      </c>
      <c r="FF30" s="127">
        <f t="shared" si="16"/>
        <v>42649</v>
      </c>
      <c r="FG30" s="127">
        <f t="shared" si="16"/>
        <v>42680</v>
      </c>
      <c r="FH30" s="127">
        <f t="shared" si="16"/>
        <v>42710</v>
      </c>
      <c r="FI30" s="127">
        <f t="shared" si="16"/>
        <v>42741</v>
      </c>
      <c r="FJ30" s="127">
        <f t="shared" si="16"/>
        <v>42772</v>
      </c>
      <c r="FK30" s="127">
        <f t="shared" si="16"/>
        <v>42800</v>
      </c>
      <c r="FL30" s="127">
        <f t="shared" si="16"/>
        <v>42831</v>
      </c>
      <c r="FM30" s="127">
        <f t="shared" si="16"/>
        <v>42861</v>
      </c>
      <c r="FN30" s="127">
        <f t="shared" si="16"/>
        <v>42892</v>
      </c>
      <c r="FO30" s="127">
        <f t="shared" si="16"/>
        <v>42922</v>
      </c>
      <c r="FP30" s="127">
        <f t="shared" si="16"/>
        <v>42953</v>
      </c>
      <c r="FQ30" s="128">
        <f t="shared" si="16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199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</row>
    <row r="31" spans="1:241" s="161" customFormat="1" ht="14.25" customHeight="1">
      <c r="A31" s="215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7">AZ21-AZ22</f>
        <v>2719</v>
      </c>
      <c r="BA31" s="13">
        <f t="shared" si="17"/>
        <v>2712</v>
      </c>
      <c r="BB31" s="13">
        <f t="shared" si="17"/>
        <v>2667</v>
      </c>
      <c r="BC31" s="13">
        <f t="shared" si="17"/>
        <v>2657</v>
      </c>
      <c r="BD31" s="13">
        <f t="shared" si="17"/>
        <v>2599</v>
      </c>
      <c r="BE31" s="13">
        <f t="shared" si="17"/>
        <v>2350</v>
      </c>
      <c r="BF31" s="13">
        <f t="shared" si="17"/>
        <v>2454</v>
      </c>
      <c r="BG31" s="13">
        <f t="shared" si="17"/>
        <v>2499</v>
      </c>
      <c r="BH31" s="13">
        <f t="shared" si="17"/>
        <v>2627</v>
      </c>
      <c r="BI31" s="13">
        <f t="shared" si="17"/>
        <v>2527</v>
      </c>
      <c r="BJ31" s="13">
        <f t="shared" si="17"/>
        <v>2553</v>
      </c>
      <c r="BK31" s="13">
        <f t="shared" si="17"/>
        <v>2559</v>
      </c>
      <c r="BL31" s="13">
        <f t="shared" si="17"/>
        <v>2420</v>
      </c>
      <c r="BM31" s="13">
        <f t="shared" si="17"/>
        <v>2500</v>
      </c>
      <c r="BN31" s="13">
        <f t="shared" si="17"/>
        <v>2500</v>
      </c>
      <c r="BO31" s="13">
        <f t="shared" si="17"/>
        <v>2487</v>
      </c>
      <c r="BP31" s="13">
        <f t="shared" si="17"/>
        <v>2226</v>
      </c>
      <c r="BQ31" s="13">
        <f t="shared" si="17"/>
        <v>2331</v>
      </c>
      <c r="BR31" s="13">
        <f t="shared" si="17"/>
        <v>2373</v>
      </c>
      <c r="BS31" s="13">
        <f t="shared" si="17"/>
        <v>2468</v>
      </c>
      <c r="BT31" s="13">
        <f t="shared" si="17"/>
        <v>2476</v>
      </c>
      <c r="BU31" s="13">
        <f t="shared" si="17"/>
        <v>2484</v>
      </c>
      <c r="BV31" s="13">
        <f t="shared" si="17"/>
        <v>2439</v>
      </c>
      <c r="BW31" s="13">
        <f t="shared" si="17"/>
        <v>2423</v>
      </c>
      <c r="BX31" s="13">
        <f t="shared" si="17"/>
        <v>2419</v>
      </c>
      <c r="BY31" s="13">
        <f t="shared" si="17"/>
        <v>2383</v>
      </c>
      <c r="BZ31" s="13">
        <f t="shared" si="17"/>
        <v>2373</v>
      </c>
      <c r="CA31" s="13">
        <f t="shared" si="17"/>
        <v>2289</v>
      </c>
      <c r="CB31" s="13">
        <f t="shared" si="17"/>
        <v>2028</v>
      </c>
      <c r="CC31" s="13">
        <f t="shared" si="17"/>
        <v>2084</v>
      </c>
      <c r="CD31" s="13">
        <f t="shared" si="17"/>
        <v>2181</v>
      </c>
      <c r="CE31" s="13">
        <f t="shared" si="17"/>
        <v>2282</v>
      </c>
      <c r="CF31" s="13">
        <f t="shared" si="17"/>
        <v>2324</v>
      </c>
      <c r="CG31" s="13">
        <f t="shared" si="17"/>
        <v>2362</v>
      </c>
      <c r="CH31" s="13">
        <f t="shared" si="17"/>
        <v>2283</v>
      </c>
      <c r="CI31" s="13">
        <f t="shared" si="17"/>
        <v>2280</v>
      </c>
      <c r="CJ31" s="13">
        <f t="shared" si="17"/>
        <v>2191</v>
      </c>
      <c r="CK31" s="13">
        <f t="shared" si="17"/>
        <v>2132</v>
      </c>
      <c r="CL31" s="13">
        <f t="shared" si="17"/>
        <v>2030</v>
      </c>
      <c r="CM31" s="13">
        <f t="shared" si="17"/>
        <v>1984</v>
      </c>
      <c r="CN31" s="13">
        <f t="shared" si="17"/>
        <v>1801</v>
      </c>
      <c r="CO31" s="13">
        <f t="shared" si="17"/>
        <v>1847</v>
      </c>
      <c r="CP31" s="13">
        <f t="shared" si="17"/>
        <v>1892</v>
      </c>
      <c r="CQ31" s="13">
        <f t="shared" si="17"/>
        <v>1965</v>
      </c>
      <c r="CR31" s="13">
        <f t="shared" si="17"/>
        <v>1949</v>
      </c>
      <c r="CS31" s="13">
        <f t="shared" si="17"/>
        <v>1963</v>
      </c>
      <c r="CT31" s="13">
        <f t="shared" si="17"/>
        <v>1938</v>
      </c>
      <c r="CU31" s="13">
        <f t="shared" si="17"/>
        <v>1880</v>
      </c>
      <c r="CV31" s="13">
        <f t="shared" si="17"/>
        <v>1849</v>
      </c>
      <c r="CW31" s="13">
        <f t="shared" si="17"/>
        <v>1784</v>
      </c>
      <c r="CX31" s="13">
        <f t="shared" si="17"/>
        <v>1872</v>
      </c>
      <c r="CY31" s="13">
        <f t="shared" si="17"/>
        <v>1770</v>
      </c>
      <c r="CZ31" s="13">
        <f t="shared" si="17"/>
        <v>1706</v>
      </c>
      <c r="DA31" s="13">
        <f t="shared" si="17"/>
        <v>1726</v>
      </c>
      <c r="DB31" s="13">
        <f t="shared" si="17"/>
        <v>1784</v>
      </c>
      <c r="DC31" s="13">
        <f t="shared" si="17"/>
        <v>1836</v>
      </c>
      <c r="DD31" s="13">
        <f t="shared" si="17"/>
        <v>1860</v>
      </c>
      <c r="DE31" s="13">
        <f t="shared" si="17"/>
        <v>1873</v>
      </c>
      <c r="DF31" s="13">
        <f t="shared" si="17"/>
        <v>1805</v>
      </c>
      <c r="DG31" s="13">
        <f t="shared" si="17"/>
        <v>1815</v>
      </c>
      <c r="DH31" s="13">
        <f t="shared" si="17"/>
        <v>1798</v>
      </c>
      <c r="DI31" s="13">
        <f t="shared" si="17"/>
        <v>1782</v>
      </c>
      <c r="DJ31" s="13">
        <f t="shared" si="17"/>
        <v>1806</v>
      </c>
      <c r="DK31" s="13">
        <f t="shared" si="17"/>
        <v>1772</v>
      </c>
      <c r="DL31" s="13">
        <f t="shared" si="17"/>
        <v>1640</v>
      </c>
      <c r="DM31" s="13">
        <f t="shared" si="17"/>
        <v>1714</v>
      </c>
      <c r="DN31" s="13">
        <f t="shared" si="17"/>
        <v>1783</v>
      </c>
      <c r="DO31" s="13">
        <f t="shared" si="17"/>
        <v>1830</v>
      </c>
      <c r="DP31" s="13">
        <f t="shared" si="17"/>
        <v>1899</v>
      </c>
      <c r="DQ31" s="13">
        <f t="shared" si="17"/>
        <v>1895</v>
      </c>
      <c r="DR31" s="13">
        <f t="shared" si="17"/>
        <v>1851</v>
      </c>
      <c r="DS31" s="13">
        <f t="shared" si="17"/>
        <v>1826</v>
      </c>
      <c r="DT31" s="13">
        <f t="shared" si="17"/>
        <v>1821</v>
      </c>
      <c r="DU31" s="13">
        <f t="shared" si="17"/>
        <v>1688</v>
      </c>
      <c r="DV31" s="13">
        <f t="shared" si="17"/>
        <v>1771</v>
      </c>
      <c r="DW31" s="13">
        <f t="shared" si="17"/>
        <v>1751</v>
      </c>
      <c r="DX31" s="13">
        <f t="shared" si="17"/>
        <v>1628</v>
      </c>
      <c r="DY31" s="13">
        <f t="shared" si="17"/>
        <v>1685</v>
      </c>
      <c r="DZ31" s="13">
        <f t="shared" si="17"/>
        <v>1765</v>
      </c>
      <c r="EA31" s="13">
        <f t="shared" si="17"/>
        <v>1893</v>
      </c>
      <c r="EB31" s="13">
        <f t="shared" si="17"/>
        <v>1899</v>
      </c>
      <c r="EC31" s="13">
        <f t="shared" si="17"/>
        <v>1954</v>
      </c>
      <c r="ED31" s="13">
        <f t="shared" si="17"/>
        <v>1959</v>
      </c>
      <c r="EE31" s="13">
        <f t="shared" si="17"/>
        <v>1850</v>
      </c>
      <c r="EF31" s="13">
        <f t="shared" si="17"/>
        <v>1964</v>
      </c>
      <c r="EG31" s="13">
        <f t="shared" si="17"/>
        <v>1908</v>
      </c>
      <c r="EH31" s="13">
        <f t="shared" si="17"/>
        <v>1883</v>
      </c>
      <c r="EI31" s="13">
        <f t="shared" si="17"/>
        <v>1874</v>
      </c>
      <c r="EJ31" s="13">
        <f t="shared" si="17"/>
        <v>1650</v>
      </c>
      <c r="EK31" s="13">
        <f t="shared" si="17"/>
        <v>1718</v>
      </c>
      <c r="EL31" s="13">
        <f t="shared" si="17"/>
        <v>1794</v>
      </c>
      <c r="EM31" s="13">
        <f t="shared" si="17"/>
        <v>1864</v>
      </c>
      <c r="EN31" s="13">
        <f t="shared" si="17"/>
        <v>1897</v>
      </c>
      <c r="EO31" s="13">
        <f t="shared" si="17"/>
        <v>1896</v>
      </c>
      <c r="EP31" s="13">
        <f t="shared" si="17"/>
        <v>1872</v>
      </c>
      <c r="EQ31" s="13">
        <f t="shared" si="17"/>
        <v>1828</v>
      </c>
      <c r="ER31" s="13">
        <f t="shared" si="17"/>
        <v>1828</v>
      </c>
      <c r="ES31" s="13">
        <f t="shared" si="17"/>
        <v>1794</v>
      </c>
      <c r="ET31" s="13">
        <f t="shared" si="17"/>
        <v>1751</v>
      </c>
      <c r="EU31" s="13">
        <f t="shared" si="17"/>
        <v>1692</v>
      </c>
      <c r="EV31" s="13">
        <f t="shared" si="17"/>
        <v>1551</v>
      </c>
      <c r="EW31" s="13">
        <f t="shared" si="17"/>
        <v>1576</v>
      </c>
      <c r="EX31" s="13">
        <f t="shared" si="17"/>
        <v>1649</v>
      </c>
      <c r="EY31" s="13">
        <f t="shared" si="17"/>
        <v>1753</v>
      </c>
      <c r="EZ31" s="13">
        <f t="shared" si="17"/>
        <v>1803</v>
      </c>
      <c r="FA31" s="13">
        <f t="shared" si="17"/>
        <v>1722</v>
      </c>
      <c r="FB31" s="13">
        <f t="shared" si="17"/>
        <v>1726</v>
      </c>
      <c r="FC31" s="13">
        <f t="shared" si="17"/>
        <v>1668</v>
      </c>
      <c r="FD31" s="13">
        <f t="shared" si="17"/>
        <v>1624</v>
      </c>
      <c r="FE31" s="13">
        <f t="shared" si="17"/>
        <v>1617</v>
      </c>
      <c r="FF31" s="13">
        <f t="shared" si="17"/>
        <v>1602</v>
      </c>
      <c r="FG31" s="13">
        <f t="shared" si="17"/>
        <v>1508</v>
      </c>
      <c r="FH31" s="13">
        <f t="shared" si="17"/>
        <v>1403</v>
      </c>
      <c r="FI31" s="13">
        <f t="shared" si="17"/>
        <v>1439</v>
      </c>
      <c r="FJ31" s="13">
        <f t="shared" si="17"/>
        <v>1494</v>
      </c>
      <c r="FK31" s="13">
        <f t="shared" si="17"/>
        <v>1499</v>
      </c>
      <c r="FL31" s="13">
        <f t="shared" si="17"/>
        <v>1526</v>
      </c>
      <c r="FM31" s="13">
        <f t="shared" si="17"/>
        <v>1540</v>
      </c>
      <c r="FN31" s="13">
        <f t="shared" si="17"/>
        <v>1508</v>
      </c>
      <c r="FO31" s="13">
        <f t="shared" si="17"/>
        <v>1498</v>
      </c>
      <c r="FP31" s="13">
        <f t="shared" si="17"/>
        <v>1504</v>
      </c>
      <c r="FQ31" s="13">
        <f t="shared" si="17"/>
        <v>1477</v>
      </c>
      <c r="FR31" s="13">
        <f t="shared" si="17"/>
        <v>1488</v>
      </c>
      <c r="FS31" s="13">
        <f t="shared" si="17"/>
        <v>1443</v>
      </c>
      <c r="FT31" s="13">
        <f t="shared" si="17"/>
        <v>1347</v>
      </c>
      <c r="FU31" s="13">
        <f t="shared" si="17"/>
        <v>1358</v>
      </c>
      <c r="FV31" s="13">
        <f t="shared" si="17"/>
        <v>1428</v>
      </c>
      <c r="FW31" s="13">
        <f t="shared" si="17"/>
        <v>1500</v>
      </c>
      <c r="FX31" s="13">
        <f t="shared" si="17"/>
        <v>1489</v>
      </c>
      <c r="FY31" s="13">
        <f t="shared" si="17"/>
        <v>1507</v>
      </c>
      <c r="FZ31" s="13">
        <f t="shared" si="17"/>
        <v>1459</v>
      </c>
      <c r="GA31" s="13">
        <f t="shared" si="17"/>
        <v>1455</v>
      </c>
      <c r="GB31" s="13">
        <f t="shared" si="17"/>
        <v>1519</v>
      </c>
      <c r="GC31" s="13">
        <f t="shared" si="17"/>
        <v>1498</v>
      </c>
      <c r="GD31" s="13">
        <f t="shared" si="17"/>
        <v>1523</v>
      </c>
      <c r="GE31" s="13">
        <f t="shared" si="17"/>
        <v>1507</v>
      </c>
      <c r="GF31" s="13">
        <f t="shared" si="17"/>
        <v>1434</v>
      </c>
      <c r="GG31" s="13">
        <f t="shared" si="17"/>
        <v>1487</v>
      </c>
      <c r="GH31" s="13">
        <f t="shared" si="17"/>
        <v>1547</v>
      </c>
      <c r="GI31" s="13">
        <f t="shared" si="17"/>
        <v>1641</v>
      </c>
      <c r="GJ31" s="13">
        <f t="shared" si="17"/>
        <v>1662</v>
      </c>
      <c r="GK31" s="13">
        <f t="shared" si="17"/>
        <v>1620</v>
      </c>
      <c r="GL31" s="13">
        <f t="shared" si="17"/>
        <v>1574</v>
      </c>
      <c r="GM31" s="13">
        <f t="shared" si="17"/>
        <v>1502</v>
      </c>
      <c r="GN31" s="13">
        <f t="shared" si="17"/>
        <v>1491</v>
      </c>
      <c r="GO31" s="13">
        <f t="shared" si="17"/>
        <v>1465</v>
      </c>
      <c r="GP31" s="13">
        <f t="shared" si="17"/>
        <v>1482</v>
      </c>
      <c r="GQ31" s="13">
        <f t="shared" si="17"/>
        <v>1493</v>
      </c>
      <c r="GR31" s="13">
        <f t="shared" si="17"/>
        <v>1336</v>
      </c>
      <c r="GS31" s="13">
        <f t="shared" si="17"/>
        <v>1330</v>
      </c>
      <c r="GT31" s="13">
        <f t="shared" si="17"/>
        <v>1324</v>
      </c>
      <c r="GU31" s="13">
        <f t="shared" si="17"/>
        <v>1356</v>
      </c>
      <c r="GV31" s="13">
        <f t="shared" si="17"/>
        <v>1316</v>
      </c>
      <c r="GW31" s="13">
        <f t="shared" si="17"/>
        <v>1233</v>
      </c>
      <c r="GX31" s="13">
        <f t="shared" si="17"/>
        <v>965</v>
      </c>
      <c r="GY31" s="13">
        <f t="shared" si="17"/>
        <v>873</v>
      </c>
      <c r="GZ31" s="13">
        <f t="shared" si="17"/>
        <v>715</v>
      </c>
      <c r="HA31" s="13">
        <f t="shared" si="17"/>
        <v>679</v>
      </c>
      <c r="HB31" s="13">
        <f t="shared" si="17"/>
        <v>646</v>
      </c>
      <c r="HC31" s="13">
        <f t="shared" si="17"/>
        <v>618</v>
      </c>
      <c r="HD31" s="13">
        <f t="shared" si="17"/>
        <v>556</v>
      </c>
      <c r="HE31" s="13">
        <f t="shared" si="17"/>
        <v>443</v>
      </c>
      <c r="HF31" s="13">
        <f t="shared" si="17"/>
        <v>413</v>
      </c>
      <c r="HG31" s="13">
        <v>359</v>
      </c>
      <c r="HH31" s="13">
        <f t="shared" si="17"/>
        <v>388</v>
      </c>
      <c r="HI31" s="13">
        <f t="shared" si="17"/>
        <v>400</v>
      </c>
      <c r="HJ31" s="13">
        <f>HJ21-HJ22</f>
        <v>422</v>
      </c>
      <c r="HK31" s="13">
        <f>HK21-HK22</f>
        <v>476</v>
      </c>
      <c r="HL31" s="13">
        <f t="shared" ref="HL31:HQ31" si="18">HL21-HL22</f>
        <v>500</v>
      </c>
      <c r="HM31" s="13">
        <v>497</v>
      </c>
      <c r="HN31" s="13">
        <f t="shared" si="18"/>
        <v>425</v>
      </c>
      <c r="HO31" s="13">
        <f t="shared" si="18"/>
        <v>377</v>
      </c>
      <c r="HP31" s="13">
        <f t="shared" si="18"/>
        <v>309</v>
      </c>
      <c r="HQ31" s="13">
        <f t="shared" si="18"/>
        <v>281</v>
      </c>
      <c r="HR31" s="13">
        <v>261</v>
      </c>
      <c r="HS31" s="13">
        <f t="shared" ref="HS31:ID31" si="19">HS21-HS22</f>
        <v>264</v>
      </c>
      <c r="HT31" s="13">
        <f t="shared" si="19"/>
        <v>322</v>
      </c>
      <c r="HU31" s="163">
        <f t="shared" si="19"/>
        <v>412</v>
      </c>
      <c r="HV31" s="13">
        <f t="shared" si="19"/>
        <v>529</v>
      </c>
      <c r="HW31" s="13">
        <f t="shared" si="19"/>
        <v>560</v>
      </c>
      <c r="HX31" s="13">
        <f t="shared" si="19"/>
        <v>546</v>
      </c>
      <c r="HY31" s="13">
        <f t="shared" si="19"/>
        <v>509</v>
      </c>
      <c r="HZ31" s="13">
        <f t="shared" si="19"/>
        <v>509</v>
      </c>
      <c r="IA31" s="13">
        <f t="shared" si="19"/>
        <v>529</v>
      </c>
      <c r="IB31" s="13">
        <f t="shared" si="19"/>
        <v>455</v>
      </c>
      <c r="IC31" s="13">
        <f t="shared" si="19"/>
        <v>391</v>
      </c>
      <c r="ID31" s="13">
        <f t="shared" si="19"/>
        <v>372</v>
      </c>
      <c r="IE31" s="13">
        <f>IE21-IE22</f>
        <v>356</v>
      </c>
      <c r="IF31" s="13">
        <f>IF21-IF22</f>
        <v>371</v>
      </c>
      <c r="IG31" s="13">
        <f>IG21-IG22</f>
        <v>382</v>
      </c>
    </row>
    <row r="32" spans="1:241" s="161" customFormat="1" ht="14.25" customHeight="1">
      <c r="A32" s="215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0">AZ20-AZ23</f>
        <v>1710</v>
      </c>
      <c r="BA32" s="13">
        <f t="shared" si="20"/>
        <v>1631</v>
      </c>
      <c r="BB32" s="13">
        <f t="shared" si="20"/>
        <v>1630</v>
      </c>
      <c r="BC32" s="13">
        <f t="shared" si="20"/>
        <v>1667</v>
      </c>
      <c r="BD32" s="13">
        <f t="shared" si="20"/>
        <v>1611</v>
      </c>
      <c r="BE32" s="13">
        <f t="shared" si="20"/>
        <v>1428</v>
      </c>
      <c r="BF32" s="13">
        <f t="shared" si="20"/>
        <v>1477</v>
      </c>
      <c r="BG32" s="13">
        <f t="shared" si="20"/>
        <v>1508</v>
      </c>
      <c r="BH32" s="13">
        <f t="shared" si="20"/>
        <v>1559</v>
      </c>
      <c r="BI32" s="13">
        <f t="shared" si="20"/>
        <v>1550</v>
      </c>
      <c r="BJ32" s="13">
        <f t="shared" si="20"/>
        <v>1520</v>
      </c>
      <c r="BK32" s="13">
        <f t="shared" si="20"/>
        <v>1510</v>
      </c>
      <c r="BL32" s="13">
        <f t="shared" si="20"/>
        <v>1463</v>
      </c>
      <c r="BM32" s="13">
        <f t="shared" si="20"/>
        <v>1600</v>
      </c>
      <c r="BN32" s="13">
        <f t="shared" si="20"/>
        <v>1537</v>
      </c>
      <c r="BO32" s="13">
        <f t="shared" si="20"/>
        <v>1534</v>
      </c>
      <c r="BP32" s="13">
        <f t="shared" si="20"/>
        <v>1314</v>
      </c>
      <c r="BQ32" s="13">
        <f t="shared" si="20"/>
        <v>1304</v>
      </c>
      <c r="BR32" s="13">
        <f t="shared" si="20"/>
        <v>1364</v>
      </c>
      <c r="BS32" s="13">
        <f t="shared" si="20"/>
        <v>1328</v>
      </c>
      <c r="BT32" s="13">
        <f t="shared" si="20"/>
        <v>1388</v>
      </c>
      <c r="BU32" s="13">
        <f t="shared" si="20"/>
        <v>1465</v>
      </c>
      <c r="BV32" s="13">
        <f t="shared" si="20"/>
        <v>1535</v>
      </c>
      <c r="BW32" s="13">
        <f t="shared" si="20"/>
        <v>1575</v>
      </c>
      <c r="BX32" s="13">
        <f t="shared" si="20"/>
        <v>1577</v>
      </c>
      <c r="BY32" s="13">
        <f t="shared" si="20"/>
        <v>1553</v>
      </c>
      <c r="BZ32" s="13">
        <f t="shared" si="20"/>
        <v>1500</v>
      </c>
      <c r="CA32" s="13">
        <f t="shared" si="20"/>
        <v>1525</v>
      </c>
      <c r="CB32" s="13">
        <f t="shared" si="20"/>
        <v>1343</v>
      </c>
      <c r="CC32" s="13">
        <f t="shared" si="20"/>
        <v>1320</v>
      </c>
      <c r="CD32" s="13">
        <f t="shared" si="20"/>
        <v>1289</v>
      </c>
      <c r="CE32" s="13">
        <f t="shared" si="20"/>
        <v>1367</v>
      </c>
      <c r="CF32" s="13">
        <f t="shared" si="20"/>
        <v>1412</v>
      </c>
      <c r="CG32" s="13">
        <f t="shared" si="20"/>
        <v>1380</v>
      </c>
      <c r="CH32" s="13">
        <f t="shared" si="20"/>
        <v>1367</v>
      </c>
      <c r="CI32" s="13">
        <f t="shared" si="20"/>
        <v>1359</v>
      </c>
      <c r="CJ32" s="13">
        <f t="shared" si="20"/>
        <v>1325</v>
      </c>
      <c r="CK32" s="13">
        <f t="shared" si="20"/>
        <v>1268</v>
      </c>
      <c r="CL32" s="13">
        <f t="shared" si="20"/>
        <v>1235</v>
      </c>
      <c r="CM32" s="13">
        <f t="shared" si="20"/>
        <v>1200</v>
      </c>
      <c r="CN32" s="13">
        <f t="shared" si="20"/>
        <v>1065</v>
      </c>
      <c r="CO32" s="13">
        <f t="shared" si="20"/>
        <v>1101</v>
      </c>
      <c r="CP32" s="13">
        <f t="shared" si="20"/>
        <v>1094</v>
      </c>
      <c r="CQ32" s="13">
        <f t="shared" si="20"/>
        <v>1143</v>
      </c>
      <c r="CR32" s="13">
        <f t="shared" si="20"/>
        <v>1139</v>
      </c>
      <c r="CS32" s="13">
        <f t="shared" si="20"/>
        <v>1147</v>
      </c>
      <c r="CT32" s="13">
        <f t="shared" si="20"/>
        <v>1167</v>
      </c>
      <c r="CU32" s="13">
        <f t="shared" si="20"/>
        <v>1182</v>
      </c>
      <c r="CV32" s="13">
        <f t="shared" si="20"/>
        <v>1146</v>
      </c>
      <c r="CW32" s="13">
        <f t="shared" si="20"/>
        <v>1133</v>
      </c>
      <c r="CX32" s="13">
        <f t="shared" si="20"/>
        <v>1131</v>
      </c>
      <c r="CY32" s="13">
        <f t="shared" si="20"/>
        <v>1115</v>
      </c>
      <c r="CZ32" s="13">
        <f t="shared" si="20"/>
        <v>1022</v>
      </c>
      <c r="DA32" s="13">
        <f t="shared" si="20"/>
        <v>1032</v>
      </c>
      <c r="DB32" s="13">
        <f t="shared" si="20"/>
        <v>1153</v>
      </c>
      <c r="DC32" s="13">
        <f t="shared" si="20"/>
        <v>1185</v>
      </c>
      <c r="DD32" s="13">
        <f t="shared" si="20"/>
        <v>1195</v>
      </c>
      <c r="DE32" s="13">
        <f t="shared" si="20"/>
        <v>1235</v>
      </c>
      <c r="DF32" s="13">
        <f t="shared" si="20"/>
        <v>1227</v>
      </c>
      <c r="DG32" s="13">
        <f t="shared" si="20"/>
        <v>1210</v>
      </c>
      <c r="DH32" s="13">
        <f t="shared" si="20"/>
        <v>1146</v>
      </c>
      <c r="DI32" s="13">
        <f t="shared" si="20"/>
        <v>1157</v>
      </c>
      <c r="DJ32" s="13">
        <f t="shared" si="20"/>
        <v>1124</v>
      </c>
      <c r="DK32" s="13">
        <f t="shared" si="20"/>
        <v>1117</v>
      </c>
      <c r="DL32" s="13">
        <f t="shared" si="20"/>
        <v>972</v>
      </c>
      <c r="DM32" s="13">
        <f t="shared" si="20"/>
        <v>1009</v>
      </c>
      <c r="DN32" s="13">
        <f t="shared" si="20"/>
        <v>1006</v>
      </c>
      <c r="DO32" s="13">
        <f t="shared" si="20"/>
        <v>989</v>
      </c>
      <c r="DP32" s="13">
        <f t="shared" si="20"/>
        <v>1080</v>
      </c>
      <c r="DQ32" s="13">
        <f t="shared" si="20"/>
        <v>1100</v>
      </c>
      <c r="DR32" s="13">
        <f t="shared" si="20"/>
        <v>1103</v>
      </c>
      <c r="DS32" s="13">
        <f t="shared" si="20"/>
        <v>1121</v>
      </c>
      <c r="DT32" s="13">
        <f t="shared" si="20"/>
        <v>1166</v>
      </c>
      <c r="DU32" s="13">
        <f t="shared" si="20"/>
        <v>1131</v>
      </c>
      <c r="DV32" s="13">
        <f t="shared" si="20"/>
        <v>1114</v>
      </c>
      <c r="DW32" s="13">
        <f t="shared" si="20"/>
        <v>1092</v>
      </c>
      <c r="DX32" s="13">
        <f t="shared" si="20"/>
        <v>1030</v>
      </c>
      <c r="DY32" s="13">
        <f t="shared" si="20"/>
        <v>1005</v>
      </c>
      <c r="DZ32" s="13">
        <f t="shared" si="20"/>
        <v>995</v>
      </c>
      <c r="EA32" s="13">
        <f t="shared" si="20"/>
        <v>1082</v>
      </c>
      <c r="EB32" s="13">
        <f t="shared" si="20"/>
        <v>1064</v>
      </c>
      <c r="EC32" s="13">
        <f t="shared" si="20"/>
        <v>1111</v>
      </c>
      <c r="ED32" s="13">
        <f t="shared" si="20"/>
        <v>1125</v>
      </c>
      <c r="EE32" s="13">
        <f t="shared" si="20"/>
        <v>1150</v>
      </c>
      <c r="EF32" s="13">
        <f t="shared" si="20"/>
        <v>1124</v>
      </c>
      <c r="EG32" s="13">
        <f t="shared" si="20"/>
        <v>1055</v>
      </c>
      <c r="EH32" s="13">
        <f t="shared" si="20"/>
        <v>1038</v>
      </c>
      <c r="EI32" s="13">
        <f t="shared" si="20"/>
        <v>1013</v>
      </c>
      <c r="EJ32" s="13">
        <f t="shared" si="20"/>
        <v>930</v>
      </c>
      <c r="EK32" s="13">
        <f t="shared" si="20"/>
        <v>937</v>
      </c>
      <c r="EL32" s="13">
        <f t="shared" si="20"/>
        <v>962</v>
      </c>
      <c r="EM32" s="13">
        <f t="shared" si="20"/>
        <v>974</v>
      </c>
      <c r="EN32" s="13">
        <f t="shared" si="20"/>
        <v>1015</v>
      </c>
      <c r="EO32" s="13">
        <f t="shared" si="20"/>
        <v>1055</v>
      </c>
      <c r="EP32" s="13">
        <f t="shared" si="20"/>
        <v>1066</v>
      </c>
      <c r="EQ32" s="13">
        <f t="shared" si="20"/>
        <v>1056</v>
      </c>
      <c r="ER32" s="13">
        <f t="shared" si="20"/>
        <v>1048</v>
      </c>
      <c r="ES32" s="13">
        <f t="shared" si="20"/>
        <v>1051</v>
      </c>
      <c r="ET32" s="13">
        <f t="shared" si="20"/>
        <v>1056</v>
      </c>
      <c r="EU32" s="13">
        <f t="shared" si="20"/>
        <v>1035</v>
      </c>
      <c r="EV32" s="13">
        <f t="shared" si="20"/>
        <v>946</v>
      </c>
      <c r="EW32" s="13">
        <f t="shared" si="20"/>
        <v>922</v>
      </c>
      <c r="EX32" s="13">
        <f t="shared" si="20"/>
        <v>942</v>
      </c>
      <c r="EY32" s="13">
        <f t="shared" si="20"/>
        <v>938</v>
      </c>
      <c r="EZ32" s="13">
        <f t="shared" si="20"/>
        <v>969</v>
      </c>
      <c r="FA32" s="13">
        <f t="shared" si="20"/>
        <v>934</v>
      </c>
      <c r="FB32" s="13">
        <f t="shared" si="20"/>
        <v>948</v>
      </c>
      <c r="FC32" s="13">
        <f t="shared" si="20"/>
        <v>921</v>
      </c>
      <c r="FD32" s="13">
        <f t="shared" si="20"/>
        <v>895</v>
      </c>
      <c r="FE32" s="13">
        <f t="shared" si="20"/>
        <v>881</v>
      </c>
      <c r="FF32" s="13">
        <f t="shared" si="20"/>
        <v>851</v>
      </c>
      <c r="FG32" s="13">
        <f t="shared" si="20"/>
        <v>822</v>
      </c>
      <c r="FH32" s="13">
        <f t="shared" si="20"/>
        <v>762</v>
      </c>
      <c r="FI32" s="13">
        <f t="shared" si="20"/>
        <v>780</v>
      </c>
      <c r="FJ32" s="13">
        <f t="shared" si="20"/>
        <v>800</v>
      </c>
      <c r="FK32" s="13">
        <f t="shared" si="20"/>
        <v>820</v>
      </c>
      <c r="FL32" s="13">
        <f t="shared" si="20"/>
        <v>814</v>
      </c>
      <c r="FM32" s="13">
        <f t="shared" si="20"/>
        <v>810</v>
      </c>
      <c r="FN32" s="13">
        <f t="shared" si="20"/>
        <v>799</v>
      </c>
      <c r="FO32" s="13">
        <f t="shared" si="20"/>
        <v>807</v>
      </c>
      <c r="FP32" s="13">
        <f t="shared" si="20"/>
        <v>794</v>
      </c>
      <c r="FQ32" s="13">
        <f t="shared" si="20"/>
        <v>763</v>
      </c>
      <c r="FR32" s="13">
        <f t="shared" si="20"/>
        <v>758</v>
      </c>
      <c r="FS32" s="13">
        <f t="shared" si="20"/>
        <v>739</v>
      </c>
      <c r="FT32" s="13">
        <f t="shared" si="20"/>
        <v>678</v>
      </c>
      <c r="FU32" s="13">
        <f t="shared" si="20"/>
        <v>679</v>
      </c>
      <c r="FV32" s="13">
        <f t="shared" si="20"/>
        <v>656</v>
      </c>
      <c r="FW32" s="13">
        <f t="shared" si="20"/>
        <v>678</v>
      </c>
      <c r="FX32" s="13">
        <f t="shared" si="20"/>
        <v>694</v>
      </c>
      <c r="FY32" s="13">
        <f t="shared" si="20"/>
        <v>707</v>
      </c>
      <c r="FZ32" s="13">
        <f t="shared" si="20"/>
        <v>739</v>
      </c>
      <c r="GA32" s="13">
        <f t="shared" si="20"/>
        <v>738</v>
      </c>
      <c r="GB32" s="13">
        <f t="shared" si="20"/>
        <v>746</v>
      </c>
      <c r="GC32" s="13">
        <f t="shared" si="20"/>
        <v>748</v>
      </c>
      <c r="GD32" s="13">
        <f t="shared" si="20"/>
        <v>763</v>
      </c>
      <c r="GE32" s="13">
        <f t="shared" si="20"/>
        <v>774</v>
      </c>
      <c r="GF32" s="13">
        <f t="shared" si="20"/>
        <v>702</v>
      </c>
      <c r="GG32" s="13">
        <f t="shared" si="20"/>
        <v>722</v>
      </c>
      <c r="GH32" s="13">
        <f t="shared" si="20"/>
        <v>762</v>
      </c>
      <c r="GI32" s="13">
        <f t="shared" si="20"/>
        <v>783</v>
      </c>
      <c r="GJ32" s="13">
        <f t="shared" si="20"/>
        <v>832</v>
      </c>
      <c r="GK32" s="13">
        <f t="shared" si="20"/>
        <v>863</v>
      </c>
      <c r="GL32" s="13">
        <f t="shared" si="20"/>
        <v>839</v>
      </c>
      <c r="GM32" s="13">
        <f t="shared" si="20"/>
        <v>838</v>
      </c>
      <c r="GN32" s="13">
        <f t="shared" si="20"/>
        <v>852</v>
      </c>
      <c r="GO32" s="13">
        <f t="shared" si="20"/>
        <v>838</v>
      </c>
      <c r="GP32" s="13">
        <f t="shared" si="20"/>
        <v>818</v>
      </c>
      <c r="GQ32" s="13">
        <f t="shared" si="20"/>
        <v>793</v>
      </c>
      <c r="GR32" s="13">
        <f t="shared" si="20"/>
        <v>707</v>
      </c>
      <c r="GS32" s="13">
        <f t="shared" si="20"/>
        <v>732</v>
      </c>
      <c r="GT32" s="13">
        <f t="shared" si="20"/>
        <v>752</v>
      </c>
      <c r="GU32" s="13">
        <f t="shared" si="20"/>
        <v>763</v>
      </c>
      <c r="GV32" s="13">
        <f t="shared" si="20"/>
        <v>756</v>
      </c>
      <c r="GW32" s="13">
        <f t="shared" si="20"/>
        <v>763</v>
      </c>
      <c r="GX32" s="13">
        <f t="shared" si="20"/>
        <v>722</v>
      </c>
      <c r="GY32" s="13">
        <f t="shared" si="20"/>
        <v>699</v>
      </c>
      <c r="GZ32" s="13">
        <f t="shared" si="20"/>
        <v>664</v>
      </c>
      <c r="HA32" s="13">
        <f t="shared" si="20"/>
        <v>669</v>
      </c>
      <c r="HB32" s="13">
        <f t="shared" si="20"/>
        <v>627</v>
      </c>
      <c r="HC32" s="13">
        <f t="shared" si="20"/>
        <v>603</v>
      </c>
      <c r="HD32" s="13">
        <f t="shared" si="20"/>
        <v>541</v>
      </c>
      <c r="HE32" s="13">
        <f t="shared" si="20"/>
        <v>541</v>
      </c>
      <c r="HF32" s="13">
        <f t="shared" si="20"/>
        <v>586</v>
      </c>
      <c r="HG32" s="13">
        <v>557</v>
      </c>
      <c r="HH32" s="13">
        <f t="shared" si="20"/>
        <v>576</v>
      </c>
      <c r="HI32" s="13">
        <f t="shared" ref="HI32:HN32" si="21">HI20-HI23</f>
        <v>572</v>
      </c>
      <c r="HJ32" s="13">
        <f>HJ20-HJ23</f>
        <v>590</v>
      </c>
      <c r="HK32" s="13">
        <f>HK20-HK23</f>
        <v>583</v>
      </c>
      <c r="HL32" s="13">
        <f t="shared" si="21"/>
        <v>568</v>
      </c>
      <c r="HM32" s="13">
        <v>542</v>
      </c>
      <c r="HN32" s="13">
        <f t="shared" si="21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3">
        <f t="shared" ref="HS32:IC32" si="22">HS20-HS23</f>
        <v>424</v>
      </c>
      <c r="HT32" s="13">
        <f t="shared" si="22"/>
        <v>400</v>
      </c>
      <c r="HU32" s="163">
        <f t="shared" si="22"/>
        <v>435</v>
      </c>
      <c r="HV32" s="13">
        <f t="shared" si="22"/>
        <v>465</v>
      </c>
      <c r="HW32" s="13">
        <f t="shared" si="22"/>
        <v>466</v>
      </c>
      <c r="HX32" s="13">
        <f t="shared" si="22"/>
        <v>470</v>
      </c>
      <c r="HY32" s="13">
        <f t="shared" si="22"/>
        <v>450</v>
      </c>
      <c r="HZ32" s="13">
        <f t="shared" si="22"/>
        <v>447</v>
      </c>
      <c r="IA32" s="13">
        <f t="shared" si="22"/>
        <v>390</v>
      </c>
      <c r="IB32" s="13">
        <f t="shared" si="22"/>
        <v>384</v>
      </c>
      <c r="IC32" s="13">
        <f t="shared" si="22"/>
        <v>381</v>
      </c>
      <c r="ID32" s="13">
        <f>ID20-ID23</f>
        <v>382</v>
      </c>
      <c r="IE32" s="13">
        <f>IE20-IE23</f>
        <v>373</v>
      </c>
      <c r="IF32" s="13">
        <f>IF20-IF23</f>
        <v>372</v>
      </c>
      <c r="IG32" s="13">
        <f>IG20-IG23</f>
        <v>357</v>
      </c>
    </row>
    <row r="33" spans="1:253" s="161" customFormat="1" ht="14.25" customHeight="1">
      <c r="A33" s="215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3">AZ19-AZ24</f>
        <v>113</v>
      </c>
      <c r="BA33" s="13">
        <f t="shared" si="23"/>
        <v>120</v>
      </c>
      <c r="BB33" s="13">
        <f t="shared" si="23"/>
        <v>121</v>
      </c>
      <c r="BC33" s="13">
        <f t="shared" si="23"/>
        <v>132</v>
      </c>
      <c r="BD33" s="13">
        <f t="shared" si="23"/>
        <v>124</v>
      </c>
      <c r="BE33" s="13">
        <f t="shared" si="23"/>
        <v>108</v>
      </c>
      <c r="BF33" s="13">
        <f t="shared" si="23"/>
        <v>115</v>
      </c>
      <c r="BG33" s="13">
        <f t="shared" si="23"/>
        <v>115</v>
      </c>
      <c r="BH33" s="13">
        <f t="shared" si="23"/>
        <v>110</v>
      </c>
      <c r="BI33" s="13">
        <f t="shared" si="23"/>
        <v>107</v>
      </c>
      <c r="BJ33" s="13">
        <f t="shared" si="23"/>
        <v>107</v>
      </c>
      <c r="BK33" s="13">
        <f t="shared" si="23"/>
        <v>101</v>
      </c>
      <c r="BL33" s="13">
        <f t="shared" si="23"/>
        <v>108</v>
      </c>
      <c r="BM33" s="13">
        <f t="shared" si="23"/>
        <v>103</v>
      </c>
      <c r="BN33" s="13">
        <f t="shared" si="23"/>
        <v>107</v>
      </c>
      <c r="BO33" s="13">
        <f t="shared" si="23"/>
        <v>108</v>
      </c>
      <c r="BP33" s="13">
        <f t="shared" si="23"/>
        <v>98</v>
      </c>
      <c r="BQ33" s="13">
        <f t="shared" si="23"/>
        <v>108</v>
      </c>
      <c r="BR33" s="13">
        <f t="shared" si="23"/>
        <v>113</v>
      </c>
      <c r="BS33" s="13">
        <f t="shared" si="23"/>
        <v>127</v>
      </c>
      <c r="BT33" s="13">
        <f t="shared" si="23"/>
        <v>128</v>
      </c>
      <c r="BU33" s="13">
        <f t="shared" si="23"/>
        <v>138</v>
      </c>
      <c r="BV33" s="13">
        <f t="shared" si="23"/>
        <v>141</v>
      </c>
      <c r="BW33" s="13">
        <f t="shared" si="23"/>
        <v>143</v>
      </c>
      <c r="BX33" s="13">
        <f t="shared" si="23"/>
        <v>145</v>
      </c>
      <c r="BY33" s="13">
        <f t="shared" si="23"/>
        <v>151</v>
      </c>
      <c r="BZ33" s="13">
        <f t="shared" si="23"/>
        <v>145</v>
      </c>
      <c r="CA33" s="13">
        <f t="shared" si="23"/>
        <v>151</v>
      </c>
      <c r="CB33" s="13">
        <f t="shared" si="23"/>
        <v>142</v>
      </c>
      <c r="CC33" s="13">
        <f t="shared" si="23"/>
        <v>144</v>
      </c>
      <c r="CD33" s="13">
        <f t="shared" si="23"/>
        <v>151</v>
      </c>
      <c r="CE33" s="13">
        <f t="shared" si="23"/>
        <v>136</v>
      </c>
      <c r="CF33" s="13">
        <f t="shared" si="23"/>
        <v>132</v>
      </c>
      <c r="CG33" s="13">
        <f t="shared" si="23"/>
        <v>133</v>
      </c>
      <c r="CH33" s="13">
        <f t="shared" si="23"/>
        <v>126</v>
      </c>
      <c r="CI33" s="13">
        <f t="shared" si="23"/>
        <v>123</v>
      </c>
      <c r="CJ33" s="13">
        <f t="shared" si="23"/>
        <v>124</v>
      </c>
      <c r="CK33" s="13">
        <f t="shared" si="23"/>
        <v>116</v>
      </c>
      <c r="CL33" s="13">
        <f t="shared" si="23"/>
        <v>113</v>
      </c>
      <c r="CM33" s="13">
        <f t="shared" si="23"/>
        <v>112</v>
      </c>
      <c r="CN33" s="13">
        <f t="shared" si="23"/>
        <v>109</v>
      </c>
      <c r="CO33" s="13">
        <f t="shared" si="23"/>
        <v>110</v>
      </c>
      <c r="CP33" s="13">
        <f t="shared" si="23"/>
        <v>128</v>
      </c>
      <c r="CQ33" s="13">
        <f t="shared" si="23"/>
        <v>142</v>
      </c>
      <c r="CR33" s="13">
        <f t="shared" si="23"/>
        <v>147</v>
      </c>
      <c r="CS33" s="13">
        <f t="shared" si="23"/>
        <v>145</v>
      </c>
      <c r="CT33" s="13">
        <f t="shared" si="23"/>
        <v>146</v>
      </c>
      <c r="CU33" s="13">
        <f t="shared" si="23"/>
        <v>147</v>
      </c>
      <c r="CV33" s="13">
        <f t="shared" si="23"/>
        <v>147</v>
      </c>
      <c r="CW33" s="13">
        <f t="shared" si="23"/>
        <v>141</v>
      </c>
      <c r="CX33" s="13">
        <f t="shared" si="23"/>
        <v>138</v>
      </c>
      <c r="CY33" s="13">
        <f t="shared" si="23"/>
        <v>138</v>
      </c>
      <c r="CZ33" s="13">
        <f t="shared" si="23"/>
        <v>116</v>
      </c>
      <c r="DA33" s="13">
        <f t="shared" si="23"/>
        <v>135</v>
      </c>
      <c r="DB33" s="13">
        <f t="shared" si="23"/>
        <v>139</v>
      </c>
      <c r="DC33" s="13">
        <f t="shared" si="23"/>
        <v>131</v>
      </c>
      <c r="DD33" s="13">
        <f t="shared" si="23"/>
        <v>136</v>
      </c>
      <c r="DE33" s="13">
        <f t="shared" si="23"/>
        <v>132</v>
      </c>
      <c r="DF33" s="13">
        <f t="shared" si="23"/>
        <v>113</v>
      </c>
      <c r="DG33" s="13">
        <f t="shared" si="23"/>
        <v>128</v>
      </c>
      <c r="DH33" s="13">
        <f t="shared" si="23"/>
        <v>129</v>
      </c>
      <c r="DI33" s="13">
        <f t="shared" si="23"/>
        <v>130</v>
      </c>
      <c r="DJ33" s="13">
        <f t="shared" si="23"/>
        <v>138</v>
      </c>
      <c r="DK33" s="13">
        <f t="shared" si="23"/>
        <v>127</v>
      </c>
      <c r="DL33" s="13">
        <f t="shared" si="23"/>
        <v>124</v>
      </c>
      <c r="DM33" s="13">
        <f t="shared" si="23"/>
        <v>129</v>
      </c>
      <c r="DN33" s="13">
        <f t="shared" si="23"/>
        <v>130</v>
      </c>
      <c r="DO33" s="13">
        <f t="shared" si="23"/>
        <v>135</v>
      </c>
      <c r="DP33" s="13">
        <f t="shared" si="23"/>
        <v>134</v>
      </c>
      <c r="DQ33" s="13">
        <f t="shared" si="23"/>
        <v>131</v>
      </c>
      <c r="DR33" s="13">
        <f t="shared" si="23"/>
        <v>126</v>
      </c>
      <c r="DS33" s="13">
        <f t="shared" si="23"/>
        <v>127</v>
      </c>
      <c r="DT33" s="13">
        <f t="shared" si="23"/>
        <v>132</v>
      </c>
      <c r="DU33" s="13">
        <f t="shared" si="23"/>
        <v>131</v>
      </c>
      <c r="DV33" s="13">
        <f t="shared" si="23"/>
        <v>129</v>
      </c>
      <c r="DW33" s="13">
        <f t="shared" si="23"/>
        <v>126</v>
      </c>
      <c r="DX33" s="13">
        <f t="shared" si="23"/>
        <v>129</v>
      </c>
      <c r="DY33" s="13">
        <f t="shared" si="23"/>
        <v>130</v>
      </c>
      <c r="DZ33" s="13">
        <f t="shared" si="23"/>
        <v>130</v>
      </c>
      <c r="EA33" s="13">
        <f t="shared" si="23"/>
        <v>130</v>
      </c>
      <c r="EB33" s="13">
        <f t="shared" si="23"/>
        <v>123</v>
      </c>
      <c r="EC33" s="13">
        <f t="shared" si="23"/>
        <v>112</v>
      </c>
      <c r="ED33" s="13">
        <f t="shared" si="23"/>
        <v>125</v>
      </c>
      <c r="EE33" s="13">
        <f t="shared" si="23"/>
        <v>125</v>
      </c>
      <c r="EF33" s="13">
        <f t="shared" si="23"/>
        <v>130</v>
      </c>
      <c r="EG33" s="13">
        <f t="shared" si="23"/>
        <v>130</v>
      </c>
      <c r="EH33" s="13">
        <f t="shared" si="23"/>
        <v>130</v>
      </c>
      <c r="EI33" s="13">
        <f t="shared" si="23"/>
        <v>120</v>
      </c>
      <c r="EJ33" s="13">
        <f t="shared" si="23"/>
        <v>111</v>
      </c>
      <c r="EK33" s="13">
        <f t="shared" si="23"/>
        <v>116</v>
      </c>
      <c r="EL33" s="13">
        <f t="shared" si="23"/>
        <v>110</v>
      </c>
      <c r="EM33" s="13">
        <f t="shared" si="23"/>
        <v>104</v>
      </c>
      <c r="EN33" s="13">
        <f t="shared" si="23"/>
        <v>103</v>
      </c>
      <c r="EO33" s="13">
        <f t="shared" si="23"/>
        <v>104</v>
      </c>
      <c r="EP33" s="13">
        <f t="shared" si="23"/>
        <v>101</v>
      </c>
      <c r="EQ33" s="13">
        <f t="shared" si="23"/>
        <v>105</v>
      </c>
      <c r="ER33" s="13">
        <f t="shared" si="23"/>
        <v>95</v>
      </c>
      <c r="ES33" s="13">
        <f t="shared" si="23"/>
        <v>99</v>
      </c>
      <c r="ET33" s="13">
        <f t="shared" si="23"/>
        <v>93</v>
      </c>
      <c r="EU33" s="13">
        <f t="shared" si="23"/>
        <v>97</v>
      </c>
      <c r="EV33" s="13">
        <f t="shared" si="23"/>
        <v>88</v>
      </c>
      <c r="EW33" s="13">
        <f t="shared" si="23"/>
        <v>89</v>
      </c>
      <c r="EX33" s="13">
        <f t="shared" si="23"/>
        <v>75</v>
      </c>
      <c r="EY33" s="13">
        <f t="shared" si="23"/>
        <v>78</v>
      </c>
      <c r="EZ33" s="13">
        <f t="shared" si="23"/>
        <v>78</v>
      </c>
      <c r="FA33" s="13">
        <f t="shared" si="23"/>
        <v>74</v>
      </c>
      <c r="FB33" s="13">
        <f t="shared" si="23"/>
        <v>74</v>
      </c>
      <c r="FC33" s="13">
        <f t="shared" si="23"/>
        <v>83</v>
      </c>
      <c r="FD33" s="13">
        <f t="shared" si="23"/>
        <v>75</v>
      </c>
      <c r="FE33" s="13">
        <f t="shared" si="23"/>
        <v>73</v>
      </c>
      <c r="FF33" s="13">
        <f t="shared" si="23"/>
        <v>74</v>
      </c>
      <c r="FG33" s="13">
        <f t="shared" si="23"/>
        <v>85</v>
      </c>
      <c r="FH33" s="13">
        <f t="shared" si="23"/>
        <v>69</v>
      </c>
      <c r="FI33" s="13">
        <f t="shared" si="23"/>
        <v>71</v>
      </c>
      <c r="FJ33" s="13">
        <f t="shared" si="23"/>
        <v>73</v>
      </c>
      <c r="FK33" s="13">
        <f t="shared" si="23"/>
        <v>67</v>
      </c>
      <c r="FL33" s="13">
        <f t="shared" si="23"/>
        <v>68</v>
      </c>
      <c r="FM33" s="13">
        <f t="shared" si="23"/>
        <v>68</v>
      </c>
      <c r="FN33" s="13">
        <f t="shared" si="23"/>
        <v>63</v>
      </c>
      <c r="FO33" s="13">
        <f t="shared" si="23"/>
        <v>65</v>
      </c>
      <c r="FP33" s="13">
        <f t="shared" si="23"/>
        <v>63</v>
      </c>
      <c r="FQ33" s="13">
        <f t="shared" si="23"/>
        <v>57</v>
      </c>
      <c r="FR33" s="13">
        <f t="shared" si="23"/>
        <v>64</v>
      </c>
      <c r="FS33" s="13">
        <f t="shared" si="23"/>
        <v>65</v>
      </c>
      <c r="FT33" s="13">
        <f t="shared" si="23"/>
        <v>58</v>
      </c>
      <c r="FU33" s="13">
        <f t="shared" si="23"/>
        <v>58</v>
      </c>
      <c r="FV33" s="13">
        <f t="shared" si="23"/>
        <v>57</v>
      </c>
      <c r="FW33" s="13">
        <f t="shared" si="23"/>
        <v>58</v>
      </c>
      <c r="FX33" s="13">
        <f t="shared" si="23"/>
        <v>54</v>
      </c>
      <c r="FY33" s="13">
        <f t="shared" si="23"/>
        <v>50</v>
      </c>
      <c r="FZ33" s="13">
        <f t="shared" si="23"/>
        <v>55</v>
      </c>
      <c r="GA33" s="13">
        <f t="shared" si="23"/>
        <v>53</v>
      </c>
      <c r="GB33" s="13">
        <f t="shared" si="23"/>
        <v>59</v>
      </c>
      <c r="GC33" s="13">
        <f t="shared" si="23"/>
        <v>58</v>
      </c>
      <c r="GD33" s="13">
        <f t="shared" si="23"/>
        <v>58</v>
      </c>
      <c r="GE33" s="13">
        <f t="shared" si="23"/>
        <v>59</v>
      </c>
      <c r="GF33" s="13">
        <f t="shared" si="23"/>
        <v>53</v>
      </c>
      <c r="GG33" s="13">
        <f t="shared" si="23"/>
        <v>55</v>
      </c>
      <c r="GH33" s="13">
        <f t="shared" si="23"/>
        <v>53</v>
      </c>
      <c r="GI33" s="13">
        <f t="shared" si="23"/>
        <v>58</v>
      </c>
      <c r="GJ33" s="13">
        <f t="shared" si="23"/>
        <v>60</v>
      </c>
      <c r="GK33" s="13">
        <f t="shared" si="23"/>
        <v>57</v>
      </c>
      <c r="GL33" s="13">
        <f t="shared" si="23"/>
        <v>51</v>
      </c>
      <c r="GM33" s="13">
        <f t="shared" si="23"/>
        <v>55</v>
      </c>
      <c r="GN33" s="13">
        <f t="shared" si="23"/>
        <v>62</v>
      </c>
      <c r="GO33" s="13">
        <f t="shared" si="23"/>
        <v>68</v>
      </c>
      <c r="GP33" s="13">
        <f t="shared" si="23"/>
        <v>67</v>
      </c>
      <c r="GQ33" s="13">
        <f t="shared" si="23"/>
        <v>60</v>
      </c>
      <c r="GR33" s="13">
        <f t="shared" si="23"/>
        <v>49</v>
      </c>
      <c r="GS33" s="13">
        <f t="shared" si="23"/>
        <v>45</v>
      </c>
      <c r="GT33" s="13">
        <f t="shared" si="23"/>
        <v>45</v>
      </c>
      <c r="GU33" s="13">
        <f t="shared" si="23"/>
        <v>43</v>
      </c>
      <c r="GV33" s="13">
        <f t="shared" si="23"/>
        <v>44</v>
      </c>
      <c r="GW33" s="13">
        <f t="shared" si="23"/>
        <v>46</v>
      </c>
      <c r="GX33" s="13">
        <f t="shared" si="23"/>
        <v>49</v>
      </c>
      <c r="GY33" s="13">
        <f t="shared" si="23"/>
        <v>50</v>
      </c>
      <c r="GZ33" s="13">
        <f t="shared" si="23"/>
        <v>49</v>
      </c>
      <c r="HA33" s="13">
        <f t="shared" si="23"/>
        <v>52</v>
      </c>
      <c r="HB33" s="13">
        <f t="shared" si="23"/>
        <v>54</v>
      </c>
      <c r="HC33" s="13">
        <f t="shared" si="23"/>
        <v>53</v>
      </c>
      <c r="HD33" s="13">
        <f t="shared" si="23"/>
        <v>45</v>
      </c>
      <c r="HE33" s="13">
        <f t="shared" si="23"/>
        <v>46</v>
      </c>
      <c r="HF33" s="13">
        <f t="shared" si="23"/>
        <v>51</v>
      </c>
      <c r="HG33" s="13">
        <v>50</v>
      </c>
      <c r="HH33" s="13">
        <f t="shared" si="23"/>
        <v>48</v>
      </c>
      <c r="HI33" s="13">
        <f t="shared" ref="HI33:HN33" si="24">HI19-HI24</f>
        <v>55</v>
      </c>
      <c r="HJ33" s="13">
        <f>HJ19-HJ24</f>
        <v>58</v>
      </c>
      <c r="HK33" s="13">
        <f>HK19-HK24</f>
        <v>54</v>
      </c>
      <c r="HL33" s="13">
        <f t="shared" si="24"/>
        <v>46</v>
      </c>
      <c r="HM33" s="13">
        <f t="shared" si="24"/>
        <v>46</v>
      </c>
      <c r="HN33" s="13">
        <f t="shared" si="24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3">
        <f t="shared" ref="HS33:IC33" si="25">HS19-HS24</f>
        <v>45</v>
      </c>
      <c r="HT33" s="13">
        <f t="shared" si="25"/>
        <v>45</v>
      </c>
      <c r="HU33" s="163">
        <f t="shared" si="25"/>
        <v>49</v>
      </c>
      <c r="HV33" s="13">
        <f t="shared" si="25"/>
        <v>45</v>
      </c>
      <c r="HW33" s="13">
        <f t="shared" si="25"/>
        <v>45</v>
      </c>
      <c r="HX33" s="13">
        <f t="shared" si="25"/>
        <v>37</v>
      </c>
      <c r="HY33" s="13">
        <f t="shared" si="25"/>
        <v>38</v>
      </c>
      <c r="HZ33" s="13">
        <f t="shared" si="25"/>
        <v>35</v>
      </c>
      <c r="IA33" s="13">
        <f t="shared" si="25"/>
        <v>36</v>
      </c>
      <c r="IB33" s="13">
        <f t="shared" si="25"/>
        <v>33</v>
      </c>
      <c r="IC33" s="13">
        <f t="shared" si="25"/>
        <v>36</v>
      </c>
      <c r="ID33" s="13">
        <f>ID19-ID24</f>
        <v>35</v>
      </c>
      <c r="IE33" s="13">
        <f>IE19-IE24</f>
        <v>30</v>
      </c>
      <c r="IF33" s="13">
        <f>IF19-IF24</f>
        <v>25</v>
      </c>
      <c r="IG33" s="13">
        <f>IG19-IG24</f>
        <v>28</v>
      </c>
    </row>
    <row r="34" spans="1:253" s="122" customFormat="1" ht="14.25" customHeight="1">
      <c r="A34" s="201" t="s">
        <v>14</v>
      </c>
      <c r="AZ34" s="122">
        <f t="shared" ref="AZ34:HL34" si="26">SUM(AZ31:AZ33)</f>
        <v>4542</v>
      </c>
      <c r="BA34" s="122">
        <f t="shared" si="26"/>
        <v>4463</v>
      </c>
      <c r="BB34" s="122">
        <f t="shared" si="26"/>
        <v>4418</v>
      </c>
      <c r="BC34" s="122">
        <f t="shared" si="26"/>
        <v>4456</v>
      </c>
      <c r="BD34" s="122">
        <f t="shared" si="26"/>
        <v>4334</v>
      </c>
      <c r="BE34" s="122">
        <f t="shared" si="26"/>
        <v>3886</v>
      </c>
      <c r="BF34" s="122">
        <f t="shared" si="26"/>
        <v>4046</v>
      </c>
      <c r="BG34" s="122">
        <f t="shared" si="26"/>
        <v>4122</v>
      </c>
      <c r="BH34" s="122">
        <f t="shared" si="26"/>
        <v>4296</v>
      </c>
      <c r="BI34" s="122">
        <f t="shared" si="26"/>
        <v>4184</v>
      </c>
      <c r="BJ34" s="122">
        <f t="shared" si="26"/>
        <v>4180</v>
      </c>
      <c r="BK34" s="122">
        <f t="shared" si="26"/>
        <v>4170</v>
      </c>
      <c r="BL34" s="122">
        <f t="shared" si="26"/>
        <v>3991</v>
      </c>
      <c r="BM34" s="122">
        <f t="shared" si="26"/>
        <v>4203</v>
      </c>
      <c r="BN34" s="122">
        <f t="shared" si="26"/>
        <v>4144</v>
      </c>
      <c r="BO34" s="122">
        <f t="shared" si="26"/>
        <v>4129</v>
      </c>
      <c r="BP34" s="122">
        <f t="shared" si="26"/>
        <v>3638</v>
      </c>
      <c r="BQ34" s="122">
        <f t="shared" si="26"/>
        <v>3743</v>
      </c>
      <c r="BR34" s="122">
        <f t="shared" si="26"/>
        <v>3850</v>
      </c>
      <c r="BS34" s="122">
        <f t="shared" si="26"/>
        <v>3923</v>
      </c>
      <c r="BT34" s="122">
        <f t="shared" si="26"/>
        <v>3992</v>
      </c>
      <c r="BU34" s="122">
        <f t="shared" si="26"/>
        <v>4087</v>
      </c>
      <c r="BV34" s="122">
        <f t="shared" si="26"/>
        <v>4115</v>
      </c>
      <c r="BW34" s="122">
        <f t="shared" si="26"/>
        <v>4141</v>
      </c>
      <c r="BX34" s="122">
        <f t="shared" si="26"/>
        <v>4141</v>
      </c>
      <c r="BY34" s="122">
        <f t="shared" si="26"/>
        <v>4087</v>
      </c>
      <c r="BZ34" s="122">
        <f t="shared" si="26"/>
        <v>4018</v>
      </c>
      <c r="CA34" s="122">
        <f t="shared" si="26"/>
        <v>3965</v>
      </c>
      <c r="CB34" s="122">
        <f t="shared" si="26"/>
        <v>3513</v>
      </c>
      <c r="CC34" s="122">
        <f t="shared" si="26"/>
        <v>3548</v>
      </c>
      <c r="CD34" s="122">
        <f t="shared" si="26"/>
        <v>3621</v>
      </c>
      <c r="CE34" s="122">
        <f t="shared" si="26"/>
        <v>3785</v>
      </c>
      <c r="CF34" s="122">
        <f t="shared" si="26"/>
        <v>3868</v>
      </c>
      <c r="CG34" s="122">
        <f t="shared" si="26"/>
        <v>3875</v>
      </c>
      <c r="CH34" s="122">
        <f t="shared" si="26"/>
        <v>3776</v>
      </c>
      <c r="CI34" s="122">
        <f t="shared" si="26"/>
        <v>3762</v>
      </c>
      <c r="CJ34" s="122">
        <f t="shared" si="26"/>
        <v>3640</v>
      </c>
      <c r="CK34" s="122">
        <f t="shared" si="26"/>
        <v>3516</v>
      </c>
      <c r="CL34" s="122">
        <f t="shared" si="26"/>
        <v>3378</v>
      </c>
      <c r="CM34" s="122">
        <f t="shared" si="26"/>
        <v>3296</v>
      </c>
      <c r="CN34" s="122">
        <f t="shared" si="26"/>
        <v>2975</v>
      </c>
      <c r="CO34" s="122">
        <f t="shared" si="26"/>
        <v>3058</v>
      </c>
      <c r="CP34" s="122">
        <f t="shared" si="26"/>
        <v>3114</v>
      </c>
      <c r="CQ34" s="122">
        <f t="shared" si="26"/>
        <v>3250</v>
      </c>
      <c r="CR34" s="122">
        <f t="shared" si="26"/>
        <v>3235</v>
      </c>
      <c r="CS34" s="122">
        <f t="shared" si="26"/>
        <v>3255</v>
      </c>
      <c r="CT34" s="122">
        <f t="shared" si="26"/>
        <v>3251</v>
      </c>
      <c r="CU34" s="122">
        <f t="shared" si="26"/>
        <v>3209</v>
      </c>
      <c r="CV34" s="122">
        <f t="shared" si="26"/>
        <v>3142</v>
      </c>
      <c r="CW34" s="122">
        <f t="shared" si="26"/>
        <v>3058</v>
      </c>
      <c r="CX34" s="122">
        <f t="shared" si="26"/>
        <v>3141</v>
      </c>
      <c r="CY34" s="122">
        <f t="shared" si="26"/>
        <v>3023</v>
      </c>
      <c r="CZ34" s="122">
        <f t="shared" si="26"/>
        <v>2844</v>
      </c>
      <c r="DA34" s="122">
        <f t="shared" si="26"/>
        <v>2893</v>
      </c>
      <c r="DB34" s="122">
        <f t="shared" si="26"/>
        <v>3076</v>
      </c>
      <c r="DC34" s="122">
        <f t="shared" si="26"/>
        <v>3152</v>
      </c>
      <c r="DD34" s="122">
        <f t="shared" si="26"/>
        <v>3191</v>
      </c>
      <c r="DE34" s="122">
        <f t="shared" si="26"/>
        <v>3240</v>
      </c>
      <c r="DF34" s="122">
        <f t="shared" si="26"/>
        <v>3145</v>
      </c>
      <c r="DG34" s="122">
        <f t="shared" si="26"/>
        <v>3153</v>
      </c>
      <c r="DH34" s="122">
        <f t="shared" si="26"/>
        <v>3073</v>
      </c>
      <c r="DI34" s="122">
        <f t="shared" si="26"/>
        <v>3069</v>
      </c>
      <c r="DJ34" s="122">
        <f t="shared" si="26"/>
        <v>3068</v>
      </c>
      <c r="DK34" s="122">
        <f t="shared" si="26"/>
        <v>3016</v>
      </c>
      <c r="DL34" s="122">
        <f t="shared" si="26"/>
        <v>2736</v>
      </c>
      <c r="DM34" s="122">
        <f t="shared" si="26"/>
        <v>2852</v>
      </c>
      <c r="DN34" s="122">
        <f t="shared" si="26"/>
        <v>2919</v>
      </c>
      <c r="DO34" s="122">
        <f t="shared" si="26"/>
        <v>2954</v>
      </c>
      <c r="DP34" s="122">
        <f t="shared" si="26"/>
        <v>3113</v>
      </c>
      <c r="DQ34" s="122">
        <f t="shared" si="26"/>
        <v>3126</v>
      </c>
      <c r="DR34" s="122">
        <f t="shared" si="26"/>
        <v>3080</v>
      </c>
      <c r="DS34" s="122">
        <f t="shared" si="26"/>
        <v>3074</v>
      </c>
      <c r="DT34" s="122">
        <f t="shared" si="26"/>
        <v>3119</v>
      </c>
      <c r="DU34" s="122">
        <f t="shared" si="26"/>
        <v>2950</v>
      </c>
      <c r="DV34" s="122">
        <f t="shared" si="26"/>
        <v>3014</v>
      </c>
      <c r="DW34" s="122">
        <f t="shared" si="26"/>
        <v>2969</v>
      </c>
      <c r="DX34" s="122">
        <f t="shared" si="26"/>
        <v>2787</v>
      </c>
      <c r="DY34" s="122">
        <f t="shared" si="26"/>
        <v>2820</v>
      </c>
      <c r="DZ34" s="122">
        <f t="shared" si="26"/>
        <v>2890</v>
      </c>
      <c r="EA34" s="122">
        <f t="shared" si="26"/>
        <v>3105</v>
      </c>
      <c r="EB34" s="122">
        <f t="shared" si="26"/>
        <v>3086</v>
      </c>
      <c r="EC34" s="122">
        <f t="shared" si="26"/>
        <v>3177</v>
      </c>
      <c r="ED34" s="122">
        <f t="shared" si="26"/>
        <v>3209</v>
      </c>
      <c r="EE34" s="122">
        <f t="shared" si="26"/>
        <v>3125</v>
      </c>
      <c r="EF34" s="122">
        <f t="shared" si="26"/>
        <v>3218</v>
      </c>
      <c r="EG34" s="122">
        <f t="shared" si="26"/>
        <v>3093</v>
      </c>
      <c r="EH34" s="122">
        <f t="shared" si="26"/>
        <v>3051</v>
      </c>
      <c r="EI34" s="122">
        <f t="shared" si="26"/>
        <v>3007</v>
      </c>
      <c r="EJ34" s="122">
        <f t="shared" si="26"/>
        <v>2691</v>
      </c>
      <c r="EK34" s="122">
        <f t="shared" si="26"/>
        <v>2771</v>
      </c>
      <c r="EL34" s="122">
        <f t="shared" si="26"/>
        <v>2866</v>
      </c>
      <c r="EM34" s="122">
        <f t="shared" si="26"/>
        <v>2942</v>
      </c>
      <c r="EN34" s="122">
        <f t="shared" si="26"/>
        <v>3015</v>
      </c>
      <c r="EO34" s="122">
        <f t="shared" si="26"/>
        <v>3055</v>
      </c>
      <c r="EP34" s="122">
        <f t="shared" si="26"/>
        <v>3039</v>
      </c>
      <c r="EQ34" s="122">
        <f t="shared" si="26"/>
        <v>2989</v>
      </c>
      <c r="ER34" s="122">
        <f t="shared" si="26"/>
        <v>2971</v>
      </c>
      <c r="ES34" s="122">
        <f t="shared" si="26"/>
        <v>2944</v>
      </c>
      <c r="ET34" s="122">
        <f t="shared" si="26"/>
        <v>2900</v>
      </c>
      <c r="EU34" s="122">
        <f t="shared" si="26"/>
        <v>2824</v>
      </c>
      <c r="EV34" s="122">
        <f t="shared" si="26"/>
        <v>2585</v>
      </c>
      <c r="EW34" s="122">
        <f t="shared" si="26"/>
        <v>2587</v>
      </c>
      <c r="EX34" s="122">
        <f t="shared" si="26"/>
        <v>2666</v>
      </c>
      <c r="EY34" s="122">
        <f t="shared" si="26"/>
        <v>2769</v>
      </c>
      <c r="EZ34" s="122">
        <f t="shared" si="26"/>
        <v>2850</v>
      </c>
      <c r="FA34" s="122">
        <f t="shared" si="26"/>
        <v>2730</v>
      </c>
      <c r="FB34" s="122">
        <f t="shared" si="26"/>
        <v>2748</v>
      </c>
      <c r="FC34" s="122">
        <f t="shared" si="26"/>
        <v>2672</v>
      </c>
      <c r="FD34" s="122">
        <f t="shared" si="26"/>
        <v>2594</v>
      </c>
      <c r="FE34" s="122">
        <f t="shared" si="26"/>
        <v>2571</v>
      </c>
      <c r="FF34" s="122">
        <f t="shared" si="26"/>
        <v>2527</v>
      </c>
      <c r="FG34" s="122">
        <f t="shared" si="26"/>
        <v>2415</v>
      </c>
      <c r="FH34" s="122">
        <f t="shared" si="26"/>
        <v>2234</v>
      </c>
      <c r="FI34" s="122">
        <f t="shared" si="26"/>
        <v>2290</v>
      </c>
      <c r="FJ34" s="122">
        <f t="shared" si="26"/>
        <v>2367</v>
      </c>
      <c r="FK34" s="122">
        <f t="shared" si="26"/>
        <v>2386</v>
      </c>
      <c r="FL34" s="122">
        <f t="shared" si="26"/>
        <v>2408</v>
      </c>
      <c r="FM34" s="122">
        <f t="shared" si="26"/>
        <v>2418</v>
      </c>
      <c r="FN34" s="122">
        <f t="shared" si="26"/>
        <v>2370</v>
      </c>
      <c r="FO34" s="122">
        <f t="shared" si="26"/>
        <v>2370</v>
      </c>
      <c r="FP34" s="122">
        <f t="shared" si="26"/>
        <v>2361</v>
      </c>
      <c r="FQ34" s="122">
        <f t="shared" si="26"/>
        <v>2297</v>
      </c>
      <c r="FR34" s="122">
        <f t="shared" si="26"/>
        <v>2310</v>
      </c>
      <c r="FS34" s="122">
        <f t="shared" si="26"/>
        <v>2247</v>
      </c>
      <c r="FT34" s="122">
        <f t="shared" si="26"/>
        <v>2083</v>
      </c>
      <c r="FU34" s="122">
        <f t="shared" si="26"/>
        <v>2095</v>
      </c>
      <c r="FV34" s="122">
        <f t="shared" si="26"/>
        <v>2141</v>
      </c>
      <c r="FW34" s="122">
        <f t="shared" si="26"/>
        <v>2236</v>
      </c>
      <c r="FX34" s="122">
        <f t="shared" si="26"/>
        <v>2237</v>
      </c>
      <c r="FY34" s="122">
        <f t="shared" si="26"/>
        <v>2264</v>
      </c>
      <c r="FZ34" s="122">
        <f t="shared" si="26"/>
        <v>2253</v>
      </c>
      <c r="GA34" s="122">
        <f t="shared" si="26"/>
        <v>2246</v>
      </c>
      <c r="GB34" s="122">
        <f t="shared" si="26"/>
        <v>2324</v>
      </c>
      <c r="GC34" s="122">
        <f t="shared" si="26"/>
        <v>2304</v>
      </c>
      <c r="GD34" s="122">
        <f t="shared" si="26"/>
        <v>2344</v>
      </c>
      <c r="GE34" s="122">
        <f t="shared" si="26"/>
        <v>2340</v>
      </c>
      <c r="GF34" s="122">
        <f t="shared" si="26"/>
        <v>2189</v>
      </c>
      <c r="GG34" s="122">
        <f t="shared" si="26"/>
        <v>2264</v>
      </c>
      <c r="GH34" s="122">
        <f t="shared" si="26"/>
        <v>2362</v>
      </c>
      <c r="GI34" s="122">
        <f t="shared" si="26"/>
        <v>2482</v>
      </c>
      <c r="GJ34" s="122">
        <f t="shared" si="26"/>
        <v>2554</v>
      </c>
      <c r="GK34" s="122">
        <f t="shared" si="26"/>
        <v>2540</v>
      </c>
      <c r="GL34" s="122">
        <f t="shared" si="26"/>
        <v>2464</v>
      </c>
      <c r="GM34" s="122">
        <f t="shared" si="26"/>
        <v>2395</v>
      </c>
      <c r="GN34" s="122">
        <f t="shared" si="26"/>
        <v>2405</v>
      </c>
      <c r="GO34" s="122">
        <f t="shared" si="26"/>
        <v>2371</v>
      </c>
      <c r="GP34" s="122">
        <f t="shared" si="26"/>
        <v>2367</v>
      </c>
      <c r="GQ34" s="122">
        <f t="shared" si="26"/>
        <v>2346</v>
      </c>
      <c r="GR34" s="122">
        <f t="shared" si="26"/>
        <v>2092</v>
      </c>
      <c r="GS34" s="122">
        <f t="shared" si="26"/>
        <v>2107</v>
      </c>
      <c r="GT34" s="122">
        <f t="shared" si="26"/>
        <v>2121</v>
      </c>
      <c r="GU34" s="122">
        <f t="shared" si="26"/>
        <v>2162</v>
      </c>
      <c r="GV34" s="122">
        <f t="shared" si="26"/>
        <v>2116</v>
      </c>
      <c r="GW34" s="122">
        <f t="shared" si="26"/>
        <v>2042</v>
      </c>
      <c r="GX34" s="122">
        <f t="shared" si="26"/>
        <v>1736</v>
      </c>
      <c r="GY34" s="122">
        <f t="shared" si="26"/>
        <v>1622</v>
      </c>
      <c r="GZ34" s="122">
        <f t="shared" si="26"/>
        <v>1428</v>
      </c>
      <c r="HA34" s="122">
        <f t="shared" si="26"/>
        <v>1400</v>
      </c>
      <c r="HB34" s="122">
        <f t="shared" si="26"/>
        <v>1327</v>
      </c>
      <c r="HC34" s="122">
        <f t="shared" si="26"/>
        <v>1274</v>
      </c>
      <c r="HD34" s="122">
        <f t="shared" si="26"/>
        <v>1142</v>
      </c>
      <c r="HE34" s="122">
        <f t="shared" si="26"/>
        <v>1030</v>
      </c>
      <c r="HF34" s="122">
        <f t="shared" si="26"/>
        <v>1050</v>
      </c>
      <c r="HG34" s="122">
        <f t="shared" si="26"/>
        <v>966</v>
      </c>
      <c r="HH34" s="122">
        <f t="shared" si="26"/>
        <v>1012</v>
      </c>
      <c r="HI34" s="122">
        <f t="shared" si="26"/>
        <v>1027</v>
      </c>
      <c r="HJ34" s="122">
        <f t="shared" si="26"/>
        <v>1070</v>
      </c>
      <c r="HK34" s="122">
        <f t="shared" si="26"/>
        <v>1113</v>
      </c>
      <c r="HL34" s="122">
        <f t="shared" si="26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27">SUM(HR31:HR33)</f>
        <v>694</v>
      </c>
      <c r="HS34" s="122">
        <f t="shared" si="27"/>
        <v>733</v>
      </c>
      <c r="HT34" s="122">
        <f t="shared" si="27"/>
        <v>767</v>
      </c>
      <c r="HU34" s="163">
        <f t="shared" si="27"/>
        <v>896</v>
      </c>
      <c r="HV34" s="122">
        <f t="shared" si="27"/>
        <v>1039</v>
      </c>
      <c r="HW34" s="122">
        <f t="shared" si="27"/>
        <v>1071</v>
      </c>
      <c r="HX34" s="122">
        <f t="shared" si="27"/>
        <v>1053</v>
      </c>
      <c r="HY34" s="122">
        <f t="shared" ref="HY34:IO34" si="28">SUM(HY31:HY33)</f>
        <v>997</v>
      </c>
      <c r="HZ34" s="122">
        <f t="shared" si="28"/>
        <v>991</v>
      </c>
      <c r="IA34" s="122">
        <f t="shared" si="28"/>
        <v>955</v>
      </c>
      <c r="IB34" s="122">
        <f t="shared" si="28"/>
        <v>872</v>
      </c>
      <c r="IC34" s="122">
        <f t="shared" si="28"/>
        <v>808</v>
      </c>
      <c r="ID34" s="122">
        <f t="shared" si="28"/>
        <v>789</v>
      </c>
      <c r="IE34" s="122">
        <f t="shared" si="28"/>
        <v>759</v>
      </c>
      <c r="IF34" s="122">
        <f t="shared" si="28"/>
        <v>768</v>
      </c>
      <c r="IG34" s="122">
        <f t="shared" si="28"/>
        <v>767</v>
      </c>
      <c r="IH34" s="122">
        <f t="shared" si="28"/>
        <v>0</v>
      </c>
      <c r="II34" s="122">
        <f t="shared" si="28"/>
        <v>0</v>
      </c>
      <c r="IJ34" s="122">
        <f t="shared" si="28"/>
        <v>0</v>
      </c>
      <c r="IK34" s="122">
        <f t="shared" si="28"/>
        <v>0</v>
      </c>
      <c r="IL34" s="122">
        <f t="shared" si="28"/>
        <v>0</v>
      </c>
      <c r="IM34" s="122">
        <f t="shared" si="28"/>
        <v>0</v>
      </c>
      <c r="IN34" s="122">
        <f t="shared" si="28"/>
        <v>0</v>
      </c>
      <c r="IO34" s="122">
        <f t="shared" si="28"/>
        <v>0</v>
      </c>
    </row>
    <row r="35" spans="1:253" s="130" customFormat="1" ht="14.25" customHeight="1">
      <c r="A35" s="216"/>
      <c r="HU35" s="200"/>
    </row>
    <row r="36" spans="1:253" ht="14.25" customHeight="1">
      <c r="A36" s="215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29">P1</f>
        <v>38204</v>
      </c>
      <c r="Q36" s="30">
        <f t="shared" si="29"/>
        <v>38235</v>
      </c>
      <c r="R36" s="30">
        <f t="shared" si="29"/>
        <v>38265</v>
      </c>
      <c r="S36" s="30">
        <f t="shared" si="29"/>
        <v>38296</v>
      </c>
      <c r="T36" s="30">
        <f t="shared" si="29"/>
        <v>38326</v>
      </c>
      <c r="U36" s="30">
        <f t="shared" si="29"/>
        <v>38357</v>
      </c>
      <c r="V36" s="30">
        <f t="shared" si="29"/>
        <v>38388</v>
      </c>
      <c r="W36" s="30">
        <f t="shared" si="29"/>
        <v>38416</v>
      </c>
      <c r="X36" s="30">
        <f t="shared" si="29"/>
        <v>38447</v>
      </c>
      <c r="Y36" s="30">
        <f t="shared" si="29"/>
        <v>38477</v>
      </c>
      <c r="Z36" s="30">
        <f t="shared" si="29"/>
        <v>38508</v>
      </c>
      <c r="AA36" s="30">
        <f t="shared" si="29"/>
        <v>38538</v>
      </c>
      <c r="AB36" s="30">
        <f t="shared" si="29"/>
        <v>38569</v>
      </c>
      <c r="AC36" s="30">
        <f t="shared" si="29"/>
        <v>38600</v>
      </c>
      <c r="AD36" s="30">
        <f t="shared" si="29"/>
        <v>38630</v>
      </c>
      <c r="AE36" s="30">
        <f t="shared" si="29"/>
        <v>38661</v>
      </c>
      <c r="AF36" s="30">
        <f t="shared" si="29"/>
        <v>38691</v>
      </c>
      <c r="AG36" s="30">
        <f t="shared" si="29"/>
        <v>38722</v>
      </c>
      <c r="AH36" s="30">
        <f t="shared" si="29"/>
        <v>38753</v>
      </c>
      <c r="AI36" s="30">
        <f t="shared" si="29"/>
        <v>38781</v>
      </c>
      <c r="AJ36" s="30">
        <f t="shared" si="29"/>
        <v>38812</v>
      </c>
      <c r="AK36" s="30">
        <f t="shared" si="29"/>
        <v>38843</v>
      </c>
      <c r="AL36" s="30">
        <f t="shared" si="29"/>
        <v>38874</v>
      </c>
      <c r="AM36" s="30">
        <f t="shared" si="29"/>
        <v>38904</v>
      </c>
      <c r="AN36" s="30">
        <f t="shared" si="29"/>
        <v>38935</v>
      </c>
      <c r="AO36" s="30">
        <f t="shared" si="29"/>
        <v>38966</v>
      </c>
      <c r="AP36" s="30">
        <f t="shared" si="29"/>
        <v>38996</v>
      </c>
      <c r="AQ36" s="30">
        <f t="shared" si="29"/>
        <v>39027</v>
      </c>
      <c r="AR36" s="30">
        <f t="shared" si="29"/>
        <v>39057</v>
      </c>
      <c r="AS36" s="30">
        <f t="shared" si="29"/>
        <v>39088</v>
      </c>
      <c r="AT36" s="30">
        <f t="shared" si="29"/>
        <v>39119</v>
      </c>
      <c r="AU36" s="30">
        <f t="shared" si="29"/>
        <v>39147</v>
      </c>
      <c r="AV36" s="30">
        <f t="shared" si="29"/>
        <v>39178</v>
      </c>
      <c r="AW36" s="30">
        <f t="shared" si="29"/>
        <v>39208</v>
      </c>
      <c r="AX36" s="30">
        <f t="shared" si="29"/>
        <v>39239</v>
      </c>
      <c r="AY36" s="30">
        <f t="shared" si="29"/>
        <v>39269</v>
      </c>
      <c r="AZ36" s="30">
        <f t="shared" si="29"/>
        <v>39300</v>
      </c>
      <c r="BA36" s="30">
        <f t="shared" si="29"/>
        <v>39331</v>
      </c>
      <c r="BB36" s="30">
        <f t="shared" si="29"/>
        <v>39361</v>
      </c>
      <c r="BC36" s="30">
        <f t="shared" si="29"/>
        <v>39392</v>
      </c>
      <c r="BD36" s="30">
        <f t="shared" si="29"/>
        <v>39422</v>
      </c>
      <c r="BE36" s="30">
        <f t="shared" si="29"/>
        <v>39453</v>
      </c>
      <c r="BF36" s="30">
        <f t="shared" si="29"/>
        <v>39484</v>
      </c>
      <c r="BG36" s="30">
        <f t="shared" si="29"/>
        <v>39513</v>
      </c>
      <c r="BH36" s="30">
        <f t="shared" si="29"/>
        <v>39544</v>
      </c>
      <c r="BI36" s="30">
        <f t="shared" si="29"/>
        <v>39574</v>
      </c>
      <c r="BJ36" s="30">
        <f t="shared" si="29"/>
        <v>39605</v>
      </c>
      <c r="BK36" s="30">
        <f t="shared" si="29"/>
        <v>39635</v>
      </c>
      <c r="BL36" s="30">
        <f t="shared" si="29"/>
        <v>39666</v>
      </c>
      <c r="BM36" s="30">
        <f t="shared" si="29"/>
        <v>39697</v>
      </c>
      <c r="BN36" s="30">
        <f t="shared" si="29"/>
        <v>39727</v>
      </c>
      <c r="BO36" s="30">
        <f t="shared" si="29"/>
        <v>39758</v>
      </c>
      <c r="BP36" s="30">
        <f t="shared" si="29"/>
        <v>39788</v>
      </c>
      <c r="BQ36" s="30">
        <f t="shared" si="29"/>
        <v>39819</v>
      </c>
      <c r="BR36" s="30">
        <f t="shared" si="29"/>
        <v>39850</v>
      </c>
      <c r="BS36" s="30">
        <f t="shared" si="29"/>
        <v>39878</v>
      </c>
      <c r="BT36" s="30">
        <f t="shared" si="29"/>
        <v>39909</v>
      </c>
      <c r="BU36" s="30">
        <f t="shared" si="29"/>
        <v>39939</v>
      </c>
      <c r="BV36" s="30">
        <f t="shared" si="29"/>
        <v>39970</v>
      </c>
      <c r="BW36" s="30">
        <f t="shared" si="29"/>
        <v>40000</v>
      </c>
      <c r="BX36" s="30">
        <f t="shared" si="29"/>
        <v>40031</v>
      </c>
      <c r="BY36" s="30">
        <f t="shared" si="29"/>
        <v>40062</v>
      </c>
      <c r="BZ36" s="30">
        <f t="shared" si="29"/>
        <v>40092</v>
      </c>
      <c r="CA36" s="30">
        <f t="shared" si="29"/>
        <v>40123</v>
      </c>
      <c r="CB36" s="30">
        <f t="shared" si="29"/>
        <v>40153</v>
      </c>
      <c r="CC36" s="30">
        <f t="shared" si="29"/>
        <v>40184</v>
      </c>
      <c r="CD36" s="30">
        <f t="shared" si="29"/>
        <v>40215</v>
      </c>
      <c r="CE36" s="30">
        <f t="shared" si="29"/>
        <v>40243</v>
      </c>
      <c r="CF36" s="30">
        <f t="shared" si="29"/>
        <v>40274</v>
      </c>
      <c r="CG36" s="30">
        <f t="shared" si="29"/>
        <v>40304</v>
      </c>
      <c r="CH36" s="30">
        <f t="shared" si="29"/>
        <v>40335</v>
      </c>
      <c r="CI36" s="30">
        <f t="shared" si="29"/>
        <v>40365</v>
      </c>
      <c r="CJ36" s="30">
        <f t="shared" si="29"/>
        <v>40396</v>
      </c>
      <c r="CK36" s="30">
        <f t="shared" si="29"/>
        <v>40427</v>
      </c>
      <c r="CL36" s="30">
        <f t="shared" si="29"/>
        <v>40457</v>
      </c>
      <c r="CM36" s="30">
        <f t="shared" si="29"/>
        <v>40488</v>
      </c>
      <c r="CN36" s="30">
        <f t="shared" si="29"/>
        <v>40518</v>
      </c>
      <c r="CO36" s="30">
        <f t="shared" si="29"/>
        <v>40549</v>
      </c>
      <c r="CP36" s="30">
        <f t="shared" si="29"/>
        <v>40580</v>
      </c>
      <c r="CQ36" s="30">
        <f t="shared" si="29"/>
        <v>40608</v>
      </c>
      <c r="CR36" s="30">
        <f t="shared" si="29"/>
        <v>40639</v>
      </c>
      <c r="CS36" s="30">
        <f t="shared" si="29"/>
        <v>40669</v>
      </c>
      <c r="CT36" s="30">
        <f t="shared" si="29"/>
        <v>40700</v>
      </c>
      <c r="CU36" s="30">
        <f t="shared" si="29"/>
        <v>40730</v>
      </c>
      <c r="CV36" s="30">
        <f t="shared" si="29"/>
        <v>40761</v>
      </c>
      <c r="CW36" s="30">
        <f t="shared" si="29"/>
        <v>40792</v>
      </c>
      <c r="CX36" s="30">
        <f t="shared" si="29"/>
        <v>40822</v>
      </c>
      <c r="CY36" s="30">
        <f t="shared" si="29"/>
        <v>40853</v>
      </c>
      <c r="CZ36" s="30">
        <f t="shared" si="29"/>
        <v>40883</v>
      </c>
      <c r="DA36" s="30">
        <f t="shared" si="29"/>
        <v>40914</v>
      </c>
      <c r="DB36" s="30">
        <f t="shared" si="29"/>
        <v>40945</v>
      </c>
      <c r="DC36" s="30">
        <f t="shared" si="29"/>
        <v>40974</v>
      </c>
      <c r="DD36" s="30">
        <f t="shared" si="29"/>
        <v>41005</v>
      </c>
      <c r="DE36" s="30">
        <f t="shared" si="29"/>
        <v>41035</v>
      </c>
      <c r="DF36" s="30">
        <f t="shared" si="29"/>
        <v>41066</v>
      </c>
      <c r="DG36" s="30">
        <f t="shared" si="29"/>
        <v>41096</v>
      </c>
      <c r="DH36" s="30">
        <f t="shared" si="29"/>
        <v>41127</v>
      </c>
      <c r="DI36" s="30">
        <f t="shared" si="29"/>
        <v>41158</v>
      </c>
      <c r="DJ36" s="30">
        <f t="shared" si="29"/>
        <v>41188</v>
      </c>
      <c r="DK36" s="30">
        <f t="shared" si="29"/>
        <v>41219</v>
      </c>
      <c r="DL36" s="30">
        <f t="shared" si="29"/>
        <v>41249</v>
      </c>
      <c r="DM36" s="30">
        <f t="shared" si="29"/>
        <v>41280</v>
      </c>
      <c r="DN36" s="30">
        <f t="shared" si="29"/>
        <v>41311</v>
      </c>
      <c r="DO36" s="30">
        <f t="shared" si="29"/>
        <v>41339</v>
      </c>
      <c r="DP36" s="30">
        <f t="shared" si="29"/>
        <v>41370</v>
      </c>
      <c r="DQ36" s="30">
        <f t="shared" si="29"/>
        <v>41400</v>
      </c>
      <c r="DR36" s="30">
        <f t="shared" si="29"/>
        <v>41431</v>
      </c>
      <c r="DS36" s="30">
        <f t="shared" si="29"/>
        <v>41461</v>
      </c>
      <c r="DT36" s="30">
        <f t="shared" si="29"/>
        <v>41492</v>
      </c>
      <c r="DU36" s="30">
        <f t="shared" si="29"/>
        <v>41523</v>
      </c>
      <c r="DV36" s="30">
        <f t="shared" si="29"/>
        <v>41553</v>
      </c>
      <c r="DW36" s="30">
        <f t="shared" si="29"/>
        <v>41584</v>
      </c>
      <c r="DX36" s="30">
        <f t="shared" si="29"/>
        <v>41614</v>
      </c>
      <c r="DY36" s="30">
        <f t="shared" si="29"/>
        <v>41645</v>
      </c>
      <c r="DZ36" s="30">
        <f t="shared" si="29"/>
        <v>41676</v>
      </c>
      <c r="EA36" s="30">
        <f t="shared" si="29"/>
        <v>41704</v>
      </c>
      <c r="EB36" s="30">
        <f t="shared" si="29"/>
        <v>41735</v>
      </c>
      <c r="EC36" s="30">
        <f t="shared" si="29"/>
        <v>41765</v>
      </c>
      <c r="ED36" s="30">
        <f t="shared" si="29"/>
        <v>41796</v>
      </c>
      <c r="EE36" s="30">
        <f t="shared" si="29"/>
        <v>41826</v>
      </c>
      <c r="EF36" s="30">
        <f t="shared" si="29"/>
        <v>41857</v>
      </c>
      <c r="EG36" s="30">
        <f t="shared" si="29"/>
        <v>41888</v>
      </c>
      <c r="EH36" s="30">
        <f t="shared" si="29"/>
        <v>41918</v>
      </c>
      <c r="EI36" s="30">
        <f t="shared" si="29"/>
        <v>41949</v>
      </c>
      <c r="EJ36" s="30">
        <f t="shared" si="29"/>
        <v>41979</v>
      </c>
      <c r="EK36" s="30">
        <f t="shared" si="29"/>
        <v>42010</v>
      </c>
      <c r="EL36" s="30">
        <f t="shared" si="29"/>
        <v>42041</v>
      </c>
      <c r="EM36" s="30">
        <f t="shared" si="29"/>
        <v>42069</v>
      </c>
      <c r="EN36" s="30">
        <f t="shared" si="29"/>
        <v>42100</v>
      </c>
      <c r="EO36" s="30">
        <f t="shared" si="29"/>
        <v>42130</v>
      </c>
      <c r="EP36" s="30">
        <f t="shared" si="29"/>
        <v>42161</v>
      </c>
      <c r="EQ36" s="30">
        <f t="shared" si="29"/>
        <v>42191</v>
      </c>
      <c r="ER36" s="30">
        <f t="shared" si="29"/>
        <v>42222</v>
      </c>
      <c r="ES36" s="30">
        <f t="shared" si="29"/>
        <v>42253</v>
      </c>
      <c r="ET36" s="30">
        <f t="shared" si="29"/>
        <v>42283</v>
      </c>
      <c r="EU36" s="30">
        <f t="shared" si="29"/>
        <v>42314</v>
      </c>
      <c r="EV36" s="30">
        <f t="shared" si="29"/>
        <v>42344</v>
      </c>
      <c r="EW36" s="30">
        <f t="shared" si="29"/>
        <v>42375</v>
      </c>
      <c r="EX36" s="30">
        <f t="shared" si="29"/>
        <v>42406</v>
      </c>
      <c r="EY36" s="30">
        <f t="shared" si="29"/>
        <v>42435</v>
      </c>
      <c r="EZ36" s="30">
        <f t="shared" si="29"/>
        <v>42466</v>
      </c>
      <c r="FA36" s="30">
        <f t="shared" si="29"/>
        <v>42496</v>
      </c>
      <c r="FB36" s="30">
        <f t="shared" si="29"/>
        <v>42527</v>
      </c>
      <c r="FC36" s="30">
        <f t="shared" si="29"/>
        <v>42557</v>
      </c>
      <c r="FD36" s="30">
        <f t="shared" si="29"/>
        <v>42588</v>
      </c>
      <c r="FE36" s="30">
        <f t="shared" si="29"/>
        <v>42619</v>
      </c>
      <c r="FF36" s="30">
        <f t="shared" si="29"/>
        <v>42649</v>
      </c>
      <c r="FG36" s="30">
        <f t="shared" si="29"/>
        <v>42680</v>
      </c>
      <c r="FH36" s="30">
        <f t="shared" si="29"/>
        <v>42710</v>
      </c>
      <c r="FI36" s="30">
        <f t="shared" si="29"/>
        <v>42741</v>
      </c>
      <c r="FJ36" s="30">
        <f t="shared" si="29"/>
        <v>42772</v>
      </c>
      <c r="FK36" s="30">
        <f t="shared" si="29"/>
        <v>42800</v>
      </c>
      <c r="FL36" s="30">
        <f t="shared" si="29"/>
        <v>42831</v>
      </c>
      <c r="FM36" s="30">
        <f t="shared" si="29"/>
        <v>42861</v>
      </c>
      <c r="FN36" s="30">
        <f t="shared" si="29"/>
        <v>42892</v>
      </c>
      <c r="FO36" s="30">
        <f t="shared" si="29"/>
        <v>42922</v>
      </c>
      <c r="FP36" s="30">
        <f t="shared" si="29"/>
        <v>42953</v>
      </c>
      <c r="FQ36" s="30">
        <f t="shared" si="29"/>
        <v>42984</v>
      </c>
      <c r="FR36" s="30">
        <f t="shared" si="29"/>
        <v>43014</v>
      </c>
      <c r="FS36" s="30">
        <f t="shared" si="29"/>
        <v>43045</v>
      </c>
      <c r="FT36" s="30">
        <f t="shared" si="29"/>
        <v>43075</v>
      </c>
      <c r="FU36" s="30">
        <f t="shared" si="29"/>
        <v>43106</v>
      </c>
      <c r="FV36" s="30">
        <f t="shared" si="29"/>
        <v>43137</v>
      </c>
      <c r="FW36" s="30">
        <f t="shared" si="29"/>
        <v>43165</v>
      </c>
      <c r="FX36" s="30">
        <f t="shared" si="29"/>
        <v>43196</v>
      </c>
      <c r="FY36" s="30">
        <f t="shared" si="29"/>
        <v>43226</v>
      </c>
      <c r="FZ36" s="30">
        <v>43252</v>
      </c>
      <c r="GA36" s="30">
        <f t="shared" ref="GA36:HQ36" si="30">GA1</f>
        <v>43287</v>
      </c>
      <c r="GB36" s="30">
        <f t="shared" si="30"/>
        <v>43318</v>
      </c>
      <c r="GC36" s="30">
        <f t="shared" si="30"/>
        <v>43349</v>
      </c>
      <c r="GD36" s="30">
        <f t="shared" si="30"/>
        <v>43379</v>
      </c>
      <c r="GE36" s="30">
        <f t="shared" si="30"/>
        <v>43410</v>
      </c>
      <c r="GF36" s="30">
        <f t="shared" si="30"/>
        <v>43440</v>
      </c>
      <c r="GG36" s="30">
        <f t="shared" si="30"/>
        <v>43471</v>
      </c>
      <c r="GH36" s="30">
        <f t="shared" si="30"/>
        <v>43502</v>
      </c>
      <c r="GI36" s="30">
        <f t="shared" si="30"/>
        <v>43530</v>
      </c>
      <c r="GJ36" s="30">
        <f t="shared" si="30"/>
        <v>43561</v>
      </c>
      <c r="GK36" s="30">
        <f t="shared" si="30"/>
        <v>43591</v>
      </c>
      <c r="GL36" s="30">
        <f t="shared" si="30"/>
        <v>43622</v>
      </c>
      <c r="GM36" s="30">
        <f t="shared" si="30"/>
        <v>43652</v>
      </c>
      <c r="GN36" s="30">
        <f t="shared" si="30"/>
        <v>43683</v>
      </c>
      <c r="GO36" s="30">
        <f t="shared" si="30"/>
        <v>43714</v>
      </c>
      <c r="GP36" s="30">
        <f t="shared" si="30"/>
        <v>43744</v>
      </c>
      <c r="GQ36" s="30">
        <f t="shared" si="30"/>
        <v>43775</v>
      </c>
      <c r="GR36" s="30">
        <f t="shared" si="30"/>
        <v>43800</v>
      </c>
      <c r="GS36" s="30">
        <f t="shared" si="30"/>
        <v>43836</v>
      </c>
      <c r="GT36" s="30">
        <f t="shared" si="30"/>
        <v>43867</v>
      </c>
      <c r="GU36" s="30">
        <f t="shared" si="30"/>
        <v>43896</v>
      </c>
      <c r="GV36" s="30">
        <f t="shared" si="30"/>
        <v>43927</v>
      </c>
      <c r="GW36" s="30">
        <f t="shared" si="30"/>
        <v>43957</v>
      </c>
      <c r="GX36" s="30">
        <f t="shared" si="30"/>
        <v>43988</v>
      </c>
      <c r="GY36" s="30">
        <f t="shared" si="30"/>
        <v>44018</v>
      </c>
      <c r="GZ36" s="30">
        <f t="shared" si="30"/>
        <v>44049</v>
      </c>
      <c r="HA36" s="30">
        <f t="shared" si="30"/>
        <v>44080</v>
      </c>
      <c r="HB36" s="30">
        <f t="shared" si="30"/>
        <v>44110</v>
      </c>
      <c r="HC36" s="30">
        <f t="shared" si="30"/>
        <v>44141</v>
      </c>
      <c r="HD36" s="30">
        <f t="shared" si="30"/>
        <v>44171</v>
      </c>
      <c r="HE36" s="30">
        <f t="shared" si="30"/>
        <v>44202</v>
      </c>
      <c r="HF36" s="30">
        <f t="shared" si="30"/>
        <v>44233</v>
      </c>
      <c r="HG36" s="30">
        <f t="shared" si="30"/>
        <v>44261</v>
      </c>
      <c r="HH36" s="30">
        <f t="shared" si="30"/>
        <v>44292</v>
      </c>
      <c r="HI36" s="30">
        <f t="shared" si="30"/>
        <v>44322</v>
      </c>
      <c r="HJ36" s="30">
        <f t="shared" si="30"/>
        <v>44353</v>
      </c>
      <c r="HK36" s="30">
        <f t="shared" si="30"/>
        <v>44383</v>
      </c>
      <c r="HL36" s="30">
        <f t="shared" si="30"/>
        <v>44414</v>
      </c>
      <c r="HM36" s="30">
        <f t="shared" si="30"/>
        <v>44445</v>
      </c>
      <c r="HN36" s="30">
        <f t="shared" si="30"/>
        <v>44475</v>
      </c>
      <c r="HO36" s="30">
        <f t="shared" si="30"/>
        <v>44506</v>
      </c>
      <c r="HP36" s="30">
        <f t="shared" si="30"/>
        <v>44536</v>
      </c>
      <c r="HQ36" s="30">
        <f t="shared" si="30"/>
        <v>44567</v>
      </c>
      <c r="HR36" s="30">
        <f t="shared" ref="HR36:HX36" si="31">HR1</f>
        <v>44598</v>
      </c>
      <c r="HS36" s="30">
        <f t="shared" si="31"/>
        <v>44626</v>
      </c>
      <c r="HT36" s="30">
        <f t="shared" si="31"/>
        <v>44657</v>
      </c>
      <c r="HU36" s="120">
        <f t="shared" si="31"/>
        <v>44687</v>
      </c>
      <c r="HV36" s="30">
        <f t="shared" si="31"/>
        <v>44718</v>
      </c>
      <c r="HW36" s="30">
        <f t="shared" si="31"/>
        <v>44748</v>
      </c>
      <c r="HX36" s="30">
        <f t="shared" si="31"/>
        <v>44779</v>
      </c>
      <c r="HY36" s="3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30">
        <v>45130</v>
      </c>
      <c r="IJ36" s="30">
        <v>45161</v>
      </c>
      <c r="IK36" s="30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4">
        <v>313</v>
      </c>
      <c r="HT37" s="4">
        <v>316</v>
      </c>
      <c r="HU37" s="122">
        <v>315</v>
      </c>
      <c r="HV37" s="4">
        <v>327</v>
      </c>
      <c r="HW37" s="4">
        <v>276</v>
      </c>
      <c r="HX37" s="4">
        <v>229</v>
      </c>
      <c r="HY37" s="4">
        <v>199</v>
      </c>
      <c r="HZ37" s="4">
        <v>184</v>
      </c>
      <c r="IA37" s="4">
        <v>187</v>
      </c>
      <c r="IB37" s="4">
        <v>112</v>
      </c>
      <c r="IC37" s="4">
        <v>150</v>
      </c>
      <c r="ID37" s="4">
        <v>182</v>
      </c>
      <c r="IE37" s="4">
        <v>201</v>
      </c>
      <c r="IF37" s="4">
        <v>202</v>
      </c>
      <c r="IG37" s="122">
        <v>219</v>
      </c>
    </row>
    <row r="38" spans="1:253" ht="14.25" customHeight="1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4">
        <v>120</v>
      </c>
      <c r="HT38" s="4">
        <v>98</v>
      </c>
      <c r="HU38" s="122">
        <v>93</v>
      </c>
      <c r="HV38" s="4">
        <v>102</v>
      </c>
      <c r="HW38" s="4">
        <v>85</v>
      </c>
      <c r="HX38" s="4">
        <v>85</v>
      </c>
      <c r="HY38" s="4">
        <v>55</v>
      </c>
      <c r="HZ38" s="4">
        <v>43</v>
      </c>
      <c r="IA38" s="4">
        <v>37</v>
      </c>
      <c r="IB38" s="4">
        <v>37</v>
      </c>
      <c r="IC38" s="4">
        <v>53</v>
      </c>
      <c r="ID38" s="4">
        <v>70</v>
      </c>
      <c r="IE38" s="4">
        <v>83</v>
      </c>
      <c r="IF38" s="4">
        <v>61</v>
      </c>
      <c r="IG38" s="122">
        <v>59</v>
      </c>
    </row>
    <row r="39" spans="1:253" ht="14.25" customHeight="1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4">
        <v>6</v>
      </c>
      <c r="HT39" s="4">
        <v>11</v>
      </c>
      <c r="HU39" s="122">
        <v>6</v>
      </c>
      <c r="HV39" s="4">
        <v>6</v>
      </c>
      <c r="HW39" s="4">
        <v>6</v>
      </c>
      <c r="HX39" s="4">
        <v>3</v>
      </c>
      <c r="HY39" s="4">
        <v>4</v>
      </c>
      <c r="HZ39" s="4">
        <v>5</v>
      </c>
      <c r="IA39" s="4">
        <v>5</v>
      </c>
      <c r="IB39" s="4">
        <v>2</v>
      </c>
      <c r="IC39" s="4">
        <v>7</v>
      </c>
      <c r="ID39" s="4">
        <v>3</v>
      </c>
      <c r="IE39" s="4">
        <v>1</v>
      </c>
      <c r="IF39" s="4">
        <v>1</v>
      </c>
      <c r="IG39" s="122">
        <v>6</v>
      </c>
    </row>
    <row r="40" spans="1:253" ht="14.25" customHeight="1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4">
        <v>0</v>
      </c>
      <c r="HT40" s="4">
        <v>1</v>
      </c>
      <c r="HU40" s="122">
        <v>1</v>
      </c>
      <c r="HV40" s="4">
        <v>0</v>
      </c>
      <c r="HW40" s="4">
        <v>0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2</v>
      </c>
      <c r="ID40" s="4">
        <v>0</v>
      </c>
      <c r="IE40" s="4">
        <v>3</v>
      </c>
      <c r="IF40" s="4">
        <v>0</v>
      </c>
      <c r="IG40" s="122">
        <v>1</v>
      </c>
    </row>
    <row r="41" spans="1:253" ht="14.25" customHeight="1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122">
        <v>0</v>
      </c>
      <c r="HV41" s="4">
        <v>2</v>
      </c>
      <c r="HW41" s="4">
        <v>0</v>
      </c>
      <c r="HX41" s="4">
        <v>0</v>
      </c>
      <c r="HY41" s="4">
        <v>0</v>
      </c>
      <c r="HZ41" s="4">
        <v>2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122">
        <v>0</v>
      </c>
    </row>
    <row r="42" spans="1:253" ht="14.25" customHeight="1">
      <c r="A42" s="209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2">SUM(P37:P39)</f>
        <v>233</v>
      </c>
      <c r="Q42" s="13">
        <f t="shared" si="32"/>
        <v>303</v>
      </c>
      <c r="R42" s="13">
        <f t="shared" si="32"/>
        <v>282</v>
      </c>
      <c r="S42" s="13">
        <f t="shared" si="32"/>
        <v>296</v>
      </c>
      <c r="T42" s="13">
        <f t="shared" si="32"/>
        <v>196</v>
      </c>
      <c r="U42" s="13">
        <f t="shared" si="32"/>
        <v>328</v>
      </c>
      <c r="V42" s="13">
        <f t="shared" si="32"/>
        <v>367</v>
      </c>
      <c r="W42" s="13">
        <f t="shared" si="32"/>
        <v>411</v>
      </c>
      <c r="X42" s="13">
        <f t="shared" si="32"/>
        <v>451</v>
      </c>
      <c r="Y42" s="13">
        <f t="shared" si="32"/>
        <v>385</v>
      </c>
      <c r="Z42" s="13">
        <f t="shared" si="32"/>
        <v>424</v>
      </c>
      <c r="AA42" s="13">
        <f t="shared" si="32"/>
        <v>474</v>
      </c>
      <c r="AB42" s="13">
        <f t="shared" si="32"/>
        <v>591</v>
      </c>
      <c r="AC42" s="13">
        <f t="shared" si="32"/>
        <v>560</v>
      </c>
      <c r="AD42" s="13">
        <f t="shared" si="32"/>
        <v>618</v>
      </c>
      <c r="AE42" s="13">
        <f t="shared" si="32"/>
        <v>631</v>
      </c>
      <c r="AF42" s="13">
        <f t="shared" si="32"/>
        <v>480</v>
      </c>
      <c r="AG42" s="13">
        <f t="shared" si="32"/>
        <v>637</v>
      </c>
      <c r="AH42" s="13">
        <f t="shared" si="32"/>
        <v>721</v>
      </c>
      <c r="AI42" s="13">
        <f t="shared" si="32"/>
        <v>833</v>
      </c>
      <c r="AJ42" s="13">
        <f t="shared" si="32"/>
        <v>809</v>
      </c>
      <c r="AK42" s="13">
        <f t="shared" si="32"/>
        <v>792</v>
      </c>
      <c r="AL42" s="13">
        <f t="shared" si="32"/>
        <v>659</v>
      </c>
      <c r="AM42" s="13">
        <f t="shared" si="32"/>
        <v>549</v>
      </c>
      <c r="AN42" s="13">
        <f t="shared" si="32"/>
        <v>573</v>
      </c>
      <c r="AO42" s="13">
        <f t="shared" si="32"/>
        <v>567</v>
      </c>
      <c r="AP42" s="13">
        <f t="shared" si="32"/>
        <v>502</v>
      </c>
      <c r="AQ42" s="13">
        <f t="shared" si="32"/>
        <v>453</v>
      </c>
      <c r="AR42" s="13">
        <f t="shared" si="32"/>
        <v>333</v>
      </c>
      <c r="AS42" s="13">
        <f t="shared" si="32"/>
        <v>670</v>
      </c>
      <c r="AT42" s="13">
        <f t="shared" si="32"/>
        <v>639</v>
      </c>
      <c r="AU42" s="13">
        <f t="shared" si="32"/>
        <v>744</v>
      </c>
      <c r="AV42" s="13">
        <f t="shared" si="32"/>
        <v>678</v>
      </c>
      <c r="AW42" s="13">
        <f t="shared" si="32"/>
        <v>637</v>
      </c>
      <c r="AX42" s="13">
        <f t="shared" si="32"/>
        <v>510</v>
      </c>
      <c r="AY42" s="13">
        <f t="shared" si="32"/>
        <v>537</v>
      </c>
      <c r="AZ42" s="13">
        <f t="shared" si="32"/>
        <v>569</v>
      </c>
      <c r="BA42" s="13">
        <f t="shared" si="32"/>
        <v>492</v>
      </c>
      <c r="BB42" s="13">
        <f t="shared" si="32"/>
        <v>544</v>
      </c>
      <c r="BC42" s="13">
        <f t="shared" si="32"/>
        <v>479</v>
      </c>
      <c r="BD42" s="13">
        <f t="shared" si="32"/>
        <v>314</v>
      </c>
      <c r="BE42" s="13">
        <f t="shared" si="32"/>
        <v>571</v>
      </c>
      <c r="BF42" s="13">
        <f t="shared" si="32"/>
        <v>579</v>
      </c>
      <c r="BG42" s="13">
        <f t="shared" si="32"/>
        <v>592</v>
      </c>
      <c r="BH42" s="13">
        <f t="shared" si="32"/>
        <v>467</v>
      </c>
      <c r="BI42" s="13">
        <f t="shared" si="32"/>
        <v>426</v>
      </c>
      <c r="BJ42" s="13">
        <f t="shared" si="32"/>
        <v>466</v>
      </c>
      <c r="BK42" s="13">
        <f t="shared" si="32"/>
        <v>424</v>
      </c>
      <c r="BL42" s="13">
        <f t="shared" si="32"/>
        <v>458</v>
      </c>
      <c r="BM42" s="13">
        <f t="shared" si="32"/>
        <v>489</v>
      </c>
      <c r="BN42" s="13">
        <f t="shared" si="32"/>
        <v>442</v>
      </c>
      <c r="BO42" s="13">
        <f t="shared" si="32"/>
        <v>341</v>
      </c>
      <c r="BP42" s="13">
        <f t="shared" si="32"/>
        <v>249</v>
      </c>
      <c r="BQ42" s="13">
        <f t="shared" si="32"/>
        <v>497</v>
      </c>
      <c r="BR42" s="13">
        <f t="shared" si="32"/>
        <v>497</v>
      </c>
      <c r="BS42" s="13">
        <f t="shared" si="32"/>
        <v>584</v>
      </c>
      <c r="BT42" s="13">
        <f t="shared" si="32"/>
        <v>445</v>
      </c>
      <c r="BU42" s="13">
        <f t="shared" si="32"/>
        <v>499</v>
      </c>
      <c r="BV42" s="13">
        <f t="shared" si="32"/>
        <v>484</v>
      </c>
      <c r="BW42" s="13">
        <f t="shared" si="32"/>
        <v>435</v>
      </c>
      <c r="BX42" s="13">
        <f t="shared" si="32"/>
        <v>414</v>
      </c>
      <c r="BY42" s="13">
        <f t="shared" si="32"/>
        <v>448</v>
      </c>
      <c r="BZ42" s="13">
        <f t="shared" si="32"/>
        <v>401</v>
      </c>
      <c r="CA42" s="13">
        <f t="shared" si="32"/>
        <v>308</v>
      </c>
      <c r="CB42" s="13">
        <f t="shared" si="32"/>
        <v>233</v>
      </c>
      <c r="CC42" s="13">
        <f t="shared" si="32"/>
        <v>361</v>
      </c>
      <c r="CD42" s="13">
        <f t="shared" si="32"/>
        <v>424</v>
      </c>
      <c r="CE42" s="13">
        <f t="shared" si="32"/>
        <v>573</v>
      </c>
      <c r="CF42" s="13">
        <f t="shared" si="32"/>
        <v>516</v>
      </c>
      <c r="CG42" s="13">
        <f t="shared" si="32"/>
        <v>398</v>
      </c>
      <c r="CH42" s="13">
        <f t="shared" si="32"/>
        <v>400</v>
      </c>
      <c r="CI42" s="13">
        <f t="shared" si="32"/>
        <v>324</v>
      </c>
      <c r="CJ42" s="13">
        <f t="shared" si="32"/>
        <v>369</v>
      </c>
      <c r="CK42" s="13">
        <f t="shared" si="32"/>
        <v>339</v>
      </c>
      <c r="CL42" s="13">
        <f t="shared" si="32"/>
        <v>298</v>
      </c>
      <c r="CM42" s="13">
        <f t="shared" si="32"/>
        <v>300</v>
      </c>
      <c r="CN42" s="13">
        <f t="shared" si="32"/>
        <v>198</v>
      </c>
      <c r="CO42" s="13">
        <f t="shared" si="32"/>
        <v>340</v>
      </c>
      <c r="CP42" s="13">
        <f t="shared" si="32"/>
        <v>364</v>
      </c>
      <c r="CQ42" s="13">
        <f t="shared" si="32"/>
        <v>470</v>
      </c>
      <c r="CR42" s="13">
        <f t="shared" si="32"/>
        <v>365</v>
      </c>
      <c r="CS42" s="13">
        <f t="shared" si="32"/>
        <v>353</v>
      </c>
      <c r="CT42" s="13">
        <f t="shared" si="32"/>
        <v>341</v>
      </c>
      <c r="CU42" s="13">
        <f t="shared" si="32"/>
        <v>282</v>
      </c>
      <c r="CV42" s="13">
        <f t="shared" si="32"/>
        <v>252</v>
      </c>
      <c r="CW42" s="13">
        <f t="shared" si="32"/>
        <v>263</v>
      </c>
      <c r="CX42" s="13">
        <f t="shared" si="32"/>
        <v>398</v>
      </c>
      <c r="CY42" s="13">
        <f t="shared" si="32"/>
        <v>340</v>
      </c>
      <c r="CZ42" s="13">
        <f t="shared" ref="CZ42:DJ42" si="33">SUM(CZ37:CZ40)</f>
        <v>268</v>
      </c>
      <c r="DA42" s="13">
        <f t="shared" si="33"/>
        <v>361</v>
      </c>
      <c r="DB42" s="13">
        <f t="shared" si="33"/>
        <v>467</v>
      </c>
      <c r="DC42" s="13">
        <f t="shared" si="33"/>
        <v>477</v>
      </c>
      <c r="DD42" s="13">
        <f t="shared" si="33"/>
        <v>411</v>
      </c>
      <c r="DE42" s="13">
        <f t="shared" si="33"/>
        <v>381</v>
      </c>
      <c r="DF42" s="13">
        <f t="shared" si="33"/>
        <v>324</v>
      </c>
      <c r="DG42" s="13">
        <f t="shared" si="33"/>
        <v>350</v>
      </c>
      <c r="DH42" s="13">
        <f t="shared" si="33"/>
        <v>346</v>
      </c>
      <c r="DI42" s="13">
        <f t="shared" si="33"/>
        <v>328</v>
      </c>
      <c r="DJ42" s="13">
        <f t="shared" si="33"/>
        <v>342</v>
      </c>
      <c r="DK42" s="13">
        <f>SUM(DK37:DK39)</f>
        <v>265</v>
      </c>
      <c r="DL42" s="13">
        <f t="shared" ref="DL42:DX42" si="34">SUM(DL37:DL40)</f>
        <v>215</v>
      </c>
      <c r="DM42" s="13">
        <f t="shared" si="34"/>
        <v>416</v>
      </c>
      <c r="DN42" s="13">
        <f t="shared" si="34"/>
        <v>337</v>
      </c>
      <c r="DO42" s="13">
        <f t="shared" si="34"/>
        <v>435</v>
      </c>
      <c r="DP42" s="13">
        <f t="shared" si="34"/>
        <v>465</v>
      </c>
      <c r="DQ42" s="13">
        <f t="shared" si="34"/>
        <v>391</v>
      </c>
      <c r="DR42" s="13">
        <f t="shared" si="34"/>
        <v>351</v>
      </c>
      <c r="DS42" s="13">
        <f t="shared" si="34"/>
        <v>355</v>
      </c>
      <c r="DT42" s="13">
        <f t="shared" si="34"/>
        <v>377</v>
      </c>
      <c r="DU42" s="13">
        <f t="shared" si="34"/>
        <v>342</v>
      </c>
      <c r="DV42" s="13">
        <f t="shared" si="34"/>
        <v>425</v>
      </c>
      <c r="DW42" s="13">
        <f t="shared" si="34"/>
        <v>347</v>
      </c>
      <c r="DX42" s="13">
        <f t="shared" si="34"/>
        <v>212</v>
      </c>
      <c r="DY42" s="13">
        <f t="shared" ref="DY42:HI42" si="35">SUM(DY37:DY41)</f>
        <v>377</v>
      </c>
      <c r="DZ42" s="13">
        <f t="shared" si="35"/>
        <v>383</v>
      </c>
      <c r="EA42" s="13">
        <f t="shared" si="35"/>
        <v>514</v>
      </c>
      <c r="EB42" s="13">
        <f t="shared" si="35"/>
        <v>455</v>
      </c>
      <c r="EC42" s="13">
        <f t="shared" si="35"/>
        <v>437</v>
      </c>
      <c r="ED42" s="13">
        <f t="shared" si="35"/>
        <v>382</v>
      </c>
      <c r="EE42" s="13">
        <f t="shared" si="35"/>
        <v>368</v>
      </c>
      <c r="EF42" s="13">
        <f t="shared" si="35"/>
        <v>360</v>
      </c>
      <c r="EG42" s="13">
        <f t="shared" si="35"/>
        <v>365</v>
      </c>
      <c r="EH42" s="13">
        <f t="shared" si="35"/>
        <v>331</v>
      </c>
      <c r="EI42" s="13">
        <f t="shared" si="35"/>
        <v>276</v>
      </c>
      <c r="EJ42" s="13">
        <f t="shared" si="35"/>
        <v>198</v>
      </c>
      <c r="EK42" s="13">
        <f t="shared" si="35"/>
        <v>394</v>
      </c>
      <c r="EL42" s="13">
        <f t="shared" si="35"/>
        <v>378</v>
      </c>
      <c r="EM42" s="13">
        <f t="shared" si="35"/>
        <v>464</v>
      </c>
      <c r="EN42" s="13">
        <f t="shared" si="35"/>
        <v>458</v>
      </c>
      <c r="EO42" s="13">
        <f t="shared" si="35"/>
        <v>419</v>
      </c>
      <c r="EP42" s="13">
        <f t="shared" si="35"/>
        <v>359</v>
      </c>
      <c r="EQ42" s="13">
        <f t="shared" si="35"/>
        <v>344</v>
      </c>
      <c r="ER42" s="13">
        <f t="shared" si="35"/>
        <v>326</v>
      </c>
      <c r="ES42" s="13">
        <f t="shared" si="35"/>
        <v>418</v>
      </c>
      <c r="ET42" s="13">
        <f t="shared" si="35"/>
        <v>332</v>
      </c>
      <c r="EU42" s="13">
        <f t="shared" si="35"/>
        <v>299</v>
      </c>
      <c r="EV42" s="13">
        <f t="shared" si="35"/>
        <v>247</v>
      </c>
      <c r="EW42" s="13">
        <f t="shared" si="35"/>
        <v>245</v>
      </c>
      <c r="EX42" s="13">
        <f t="shared" si="35"/>
        <v>394</v>
      </c>
      <c r="EY42" s="13">
        <f t="shared" si="35"/>
        <v>440</v>
      </c>
      <c r="EZ42" s="13">
        <f t="shared" si="35"/>
        <v>454</v>
      </c>
      <c r="FA42" s="13">
        <f t="shared" si="35"/>
        <v>338</v>
      </c>
      <c r="FB42" s="13">
        <f t="shared" si="35"/>
        <v>384</v>
      </c>
      <c r="FC42" s="13">
        <f t="shared" si="35"/>
        <v>305</v>
      </c>
      <c r="FD42" s="13">
        <f t="shared" si="35"/>
        <v>304</v>
      </c>
      <c r="FE42" s="13">
        <f t="shared" si="35"/>
        <v>367</v>
      </c>
      <c r="FF42" s="13">
        <f t="shared" si="35"/>
        <v>256</v>
      </c>
      <c r="FG42" s="13">
        <f t="shared" si="35"/>
        <v>270</v>
      </c>
      <c r="FH42" s="13">
        <f t="shared" si="35"/>
        <v>213</v>
      </c>
      <c r="FI42" s="13">
        <f t="shared" si="35"/>
        <v>343</v>
      </c>
      <c r="FJ42" s="13">
        <f t="shared" si="35"/>
        <v>358</v>
      </c>
      <c r="FK42" s="13">
        <f t="shared" si="35"/>
        <v>471</v>
      </c>
      <c r="FL42" s="13">
        <f t="shared" si="35"/>
        <v>371</v>
      </c>
      <c r="FM42" s="13">
        <f t="shared" si="35"/>
        <v>397</v>
      </c>
      <c r="FN42" s="13">
        <f t="shared" si="35"/>
        <v>346</v>
      </c>
      <c r="FO42" s="13">
        <f t="shared" si="35"/>
        <v>330</v>
      </c>
      <c r="FP42" s="13">
        <f t="shared" si="35"/>
        <v>339</v>
      </c>
      <c r="FQ42" s="13">
        <f t="shared" si="35"/>
        <v>310</v>
      </c>
      <c r="FR42" s="13">
        <f t="shared" si="35"/>
        <v>366</v>
      </c>
      <c r="FS42" s="13">
        <f t="shared" si="35"/>
        <v>275</v>
      </c>
      <c r="FT42" s="13">
        <f t="shared" si="35"/>
        <v>204</v>
      </c>
      <c r="FU42" s="13">
        <f t="shared" si="35"/>
        <v>281</v>
      </c>
      <c r="FV42" s="13">
        <f t="shared" si="35"/>
        <v>354</v>
      </c>
      <c r="FW42" s="13">
        <f t="shared" si="35"/>
        <v>457</v>
      </c>
      <c r="FX42" s="13">
        <f t="shared" si="35"/>
        <v>390</v>
      </c>
      <c r="FY42" s="13">
        <f t="shared" si="35"/>
        <v>429</v>
      </c>
      <c r="FZ42" s="13">
        <f t="shared" si="35"/>
        <v>368</v>
      </c>
      <c r="GA42" s="13">
        <f t="shared" si="35"/>
        <v>356</v>
      </c>
      <c r="GB42" s="13">
        <f t="shared" si="35"/>
        <v>405</v>
      </c>
      <c r="GC42" s="13">
        <f t="shared" si="35"/>
        <v>269</v>
      </c>
      <c r="GD42" s="13">
        <f t="shared" si="35"/>
        <v>404</v>
      </c>
      <c r="GE42" s="13">
        <f t="shared" si="35"/>
        <v>320</v>
      </c>
      <c r="GF42" s="13">
        <f t="shared" si="35"/>
        <v>224</v>
      </c>
      <c r="GG42" s="13">
        <f t="shared" si="35"/>
        <v>409</v>
      </c>
      <c r="GH42" s="13">
        <f t="shared" si="35"/>
        <v>433</v>
      </c>
      <c r="GI42" s="13">
        <f t="shared" si="35"/>
        <v>564</v>
      </c>
      <c r="GJ42" s="13">
        <f t="shared" si="35"/>
        <v>479</v>
      </c>
      <c r="GK42" s="13">
        <f t="shared" si="35"/>
        <v>397</v>
      </c>
      <c r="GL42" s="13">
        <f t="shared" si="35"/>
        <v>321</v>
      </c>
      <c r="GM42" s="13">
        <f t="shared" si="35"/>
        <v>339</v>
      </c>
      <c r="GN42" s="13">
        <f t="shared" si="35"/>
        <v>385</v>
      </c>
      <c r="GO42" s="13">
        <f t="shared" si="35"/>
        <v>321</v>
      </c>
      <c r="GP42" s="13">
        <f t="shared" si="35"/>
        <v>431</v>
      </c>
      <c r="GQ42" s="13">
        <f t="shared" si="35"/>
        <v>335</v>
      </c>
      <c r="GR42" s="13">
        <f t="shared" si="35"/>
        <v>214</v>
      </c>
      <c r="GS42" s="13">
        <f t="shared" si="35"/>
        <v>420</v>
      </c>
      <c r="GT42" s="13">
        <f t="shared" si="35"/>
        <v>423</v>
      </c>
      <c r="GU42" s="13">
        <f t="shared" si="35"/>
        <v>384</v>
      </c>
      <c r="GV42" s="13">
        <f t="shared" si="35"/>
        <v>198</v>
      </c>
      <c r="GW42" s="13">
        <f t="shared" si="35"/>
        <v>387</v>
      </c>
      <c r="GX42" s="13">
        <f t="shared" si="35"/>
        <v>418</v>
      </c>
      <c r="GY42" s="13">
        <f t="shared" si="35"/>
        <v>448</v>
      </c>
      <c r="GZ42" s="13">
        <f t="shared" si="35"/>
        <v>411</v>
      </c>
      <c r="HA42" s="13">
        <f t="shared" si="35"/>
        <v>482</v>
      </c>
      <c r="HB42" s="13">
        <f t="shared" si="35"/>
        <v>429</v>
      </c>
      <c r="HC42" s="13">
        <f t="shared" si="35"/>
        <v>346</v>
      </c>
      <c r="HD42" s="13">
        <f t="shared" si="35"/>
        <v>562</v>
      </c>
      <c r="HE42" s="13">
        <f t="shared" si="35"/>
        <v>357</v>
      </c>
      <c r="HF42" s="13">
        <f t="shared" si="35"/>
        <v>458</v>
      </c>
      <c r="HG42" s="13">
        <f t="shared" si="35"/>
        <v>515</v>
      </c>
      <c r="HH42" s="13">
        <f t="shared" si="35"/>
        <v>524</v>
      </c>
      <c r="HI42" s="13">
        <f t="shared" si="35"/>
        <v>488</v>
      </c>
      <c r="HJ42" s="13">
        <f t="shared" ref="HJ42:HQ42" si="36">SUM(HJ37:HJ41)</f>
        <v>395</v>
      </c>
      <c r="HK42" s="13">
        <f t="shared" si="36"/>
        <v>828</v>
      </c>
      <c r="HL42" s="13">
        <f t="shared" si="36"/>
        <v>737</v>
      </c>
      <c r="HM42" s="13">
        <f t="shared" si="36"/>
        <v>373</v>
      </c>
      <c r="HN42" s="13">
        <v>0</v>
      </c>
      <c r="HO42" s="13">
        <f t="shared" si="36"/>
        <v>289</v>
      </c>
      <c r="HP42" s="13">
        <f t="shared" si="36"/>
        <v>217</v>
      </c>
      <c r="HQ42" s="13">
        <f t="shared" si="36"/>
        <v>321</v>
      </c>
      <c r="HR42" s="13">
        <f t="shared" ref="HR42:HX42" si="37">SUM(HR37:HR41)</f>
        <v>321</v>
      </c>
      <c r="HS42" s="13">
        <f t="shared" si="37"/>
        <v>440</v>
      </c>
      <c r="HT42" s="13">
        <f t="shared" si="37"/>
        <v>426</v>
      </c>
      <c r="HU42" s="122">
        <f t="shared" si="37"/>
        <v>415</v>
      </c>
      <c r="HV42" s="13">
        <f t="shared" si="37"/>
        <v>437</v>
      </c>
      <c r="HW42" s="13">
        <f t="shared" si="37"/>
        <v>367</v>
      </c>
      <c r="HX42" s="13">
        <f t="shared" si="37"/>
        <v>317</v>
      </c>
      <c r="HY42" s="13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38">SUM(ID37:ID41)</f>
        <v>255</v>
      </c>
      <c r="IE42" s="13">
        <f t="shared" si="38"/>
        <v>288</v>
      </c>
      <c r="IF42" s="13">
        <f t="shared" si="38"/>
        <v>264</v>
      </c>
      <c r="IG42" s="13">
        <f t="shared" si="38"/>
        <v>285</v>
      </c>
      <c r="IH42" s="13">
        <f t="shared" si="38"/>
        <v>0</v>
      </c>
      <c r="II42" s="13">
        <f t="shared" si="38"/>
        <v>0</v>
      </c>
      <c r="IJ42" s="13">
        <f t="shared" si="38"/>
        <v>0</v>
      </c>
      <c r="IK42" s="13">
        <f t="shared" si="38"/>
        <v>0</v>
      </c>
      <c r="IL42" s="13">
        <f t="shared" si="38"/>
        <v>0</v>
      </c>
      <c r="IM42" s="13">
        <f t="shared" si="38"/>
        <v>0</v>
      </c>
      <c r="IN42" s="13">
        <f t="shared" si="38"/>
        <v>0</v>
      </c>
      <c r="IO42" s="13">
        <f t="shared" si="38"/>
        <v>0</v>
      </c>
      <c r="IP42" s="13">
        <f t="shared" si="38"/>
        <v>0</v>
      </c>
      <c r="IQ42" s="13">
        <f t="shared" si="38"/>
        <v>0</v>
      </c>
      <c r="IR42" s="13">
        <f t="shared" si="38"/>
        <v>0</v>
      </c>
      <c r="IS42" s="13">
        <f t="shared" si="38"/>
        <v>0</v>
      </c>
    </row>
    <row r="43" spans="1:253" ht="14.25" customHeight="1">
      <c r="A43" s="206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129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>
      <c r="A44" s="203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30">
        <v>44629</v>
      </c>
      <c r="HT44" s="30">
        <v>44660</v>
      </c>
      <c r="HU44" s="120">
        <v>44690</v>
      </c>
      <c r="HV44" s="30">
        <v>44721</v>
      </c>
      <c r="HW44" s="30">
        <v>44751</v>
      </c>
      <c r="HX44" s="30">
        <v>44782</v>
      </c>
      <c r="HY44" s="3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4">
        <v>300</v>
      </c>
      <c r="HT45" s="4">
        <v>265</v>
      </c>
      <c r="HU45" s="122">
        <v>247</v>
      </c>
      <c r="HV45" s="4">
        <v>235</v>
      </c>
      <c r="HW45" s="4">
        <v>171</v>
      </c>
      <c r="HX45" s="4">
        <v>201</v>
      </c>
      <c r="HY45" s="4">
        <v>179</v>
      </c>
      <c r="HZ45" s="4">
        <v>161</v>
      </c>
      <c r="IA45" s="4">
        <v>161</v>
      </c>
      <c r="IB45" s="4">
        <v>131</v>
      </c>
      <c r="IC45" s="4">
        <v>101</v>
      </c>
      <c r="ID45" s="4">
        <v>137</v>
      </c>
      <c r="IE45" s="4">
        <v>193</v>
      </c>
      <c r="IF45" s="4">
        <v>166</v>
      </c>
      <c r="IG45" s="122">
        <v>180</v>
      </c>
    </row>
    <row r="46" spans="1:253" ht="14.25" customHeight="1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4">
        <v>80</v>
      </c>
      <c r="HT46" s="4">
        <v>75</v>
      </c>
      <c r="HU46" s="122">
        <v>81</v>
      </c>
      <c r="HV46" s="4">
        <v>51</v>
      </c>
      <c r="HW46" s="4">
        <v>56</v>
      </c>
      <c r="HX46" s="4">
        <v>62</v>
      </c>
      <c r="HY46" s="4">
        <v>49</v>
      </c>
      <c r="HZ46" s="4">
        <v>43</v>
      </c>
      <c r="IA46" s="4">
        <v>31</v>
      </c>
      <c r="IB46" s="4">
        <v>36</v>
      </c>
      <c r="IC46" s="4">
        <v>38</v>
      </c>
      <c r="ID46" s="4">
        <v>36</v>
      </c>
      <c r="IE46" s="4">
        <v>43</v>
      </c>
      <c r="IF46" s="4">
        <v>48</v>
      </c>
      <c r="IG46" s="122">
        <v>40</v>
      </c>
    </row>
    <row r="47" spans="1:253" ht="14.25" customHeight="1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4">
        <v>7</v>
      </c>
      <c r="HT47" s="4">
        <v>4</v>
      </c>
      <c r="HU47" s="122">
        <v>3</v>
      </c>
      <c r="HV47" s="4">
        <v>4</v>
      </c>
      <c r="HW47" s="4">
        <v>6</v>
      </c>
      <c r="HX47" s="4">
        <v>2</v>
      </c>
      <c r="HY47" s="4">
        <v>3</v>
      </c>
      <c r="HZ47" s="4">
        <v>3</v>
      </c>
      <c r="IA47" s="4">
        <v>3</v>
      </c>
      <c r="IB47" s="4">
        <v>1</v>
      </c>
      <c r="IC47" s="4">
        <v>2</v>
      </c>
      <c r="ID47" s="4">
        <v>1</v>
      </c>
      <c r="IE47" s="4">
        <v>6</v>
      </c>
      <c r="IF47" s="4">
        <v>1</v>
      </c>
      <c r="IG47" s="122">
        <v>2</v>
      </c>
    </row>
    <row r="48" spans="1:253" ht="14.25" customHeight="1">
      <c r="A48" s="209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39">SUM(V45:V47)</f>
        <v>183</v>
      </c>
      <c r="W48" s="13">
        <f t="shared" si="39"/>
        <v>284</v>
      </c>
      <c r="X48" s="13">
        <f t="shared" si="39"/>
        <v>318</v>
      </c>
      <c r="Y48" s="13">
        <f t="shared" si="39"/>
        <v>401</v>
      </c>
      <c r="Z48" s="13">
        <f t="shared" si="39"/>
        <v>354</v>
      </c>
      <c r="AA48" s="13">
        <f t="shared" si="39"/>
        <v>240</v>
      </c>
      <c r="AB48" s="13">
        <f t="shared" si="39"/>
        <v>265</v>
      </c>
      <c r="AC48" s="13">
        <f t="shared" si="39"/>
        <v>293</v>
      </c>
      <c r="AD48" s="13">
        <f t="shared" si="39"/>
        <v>247</v>
      </c>
      <c r="AE48" s="13">
        <f t="shared" si="39"/>
        <v>204</v>
      </c>
      <c r="AF48" s="13">
        <f t="shared" si="39"/>
        <v>166</v>
      </c>
      <c r="AG48" s="13">
        <f t="shared" si="39"/>
        <v>162</v>
      </c>
      <c r="AH48" s="13">
        <f t="shared" si="39"/>
        <v>116</v>
      </c>
      <c r="AI48" s="13">
        <f t="shared" si="39"/>
        <v>176</v>
      </c>
      <c r="AJ48" s="13">
        <f t="shared" si="39"/>
        <v>153</v>
      </c>
      <c r="AK48" s="13">
        <f t="shared" si="39"/>
        <v>207</v>
      </c>
      <c r="AL48" s="13">
        <f t="shared" si="39"/>
        <v>156</v>
      </c>
      <c r="AM48" s="13">
        <f t="shared" si="39"/>
        <v>123</v>
      </c>
      <c r="AN48" s="13">
        <f t="shared" si="39"/>
        <v>139</v>
      </c>
      <c r="AO48" s="13">
        <f t="shared" si="39"/>
        <v>123</v>
      </c>
      <c r="AP48" s="13">
        <f t="shared" si="39"/>
        <v>176</v>
      </c>
      <c r="AQ48" s="13">
        <f t="shared" si="39"/>
        <v>101</v>
      </c>
      <c r="AR48" s="13">
        <f t="shared" si="39"/>
        <v>125</v>
      </c>
      <c r="AS48" s="13">
        <f t="shared" si="39"/>
        <v>97</v>
      </c>
      <c r="AT48" s="13">
        <f t="shared" si="39"/>
        <v>122</v>
      </c>
      <c r="AU48" s="13">
        <f t="shared" si="39"/>
        <v>112</v>
      </c>
      <c r="AV48" s="13">
        <f t="shared" si="39"/>
        <v>143</v>
      </c>
      <c r="AW48" s="13">
        <f t="shared" si="39"/>
        <v>171</v>
      </c>
      <c r="AX48" s="13">
        <f t="shared" si="39"/>
        <v>140</v>
      </c>
      <c r="AY48" s="13">
        <f t="shared" si="39"/>
        <v>123</v>
      </c>
      <c r="AZ48" s="13">
        <f t="shared" si="39"/>
        <v>129</v>
      </c>
      <c r="BA48" s="13">
        <f t="shared" si="39"/>
        <v>133</v>
      </c>
      <c r="BB48" s="13">
        <f t="shared" si="39"/>
        <v>121</v>
      </c>
      <c r="BC48" s="13">
        <f t="shared" si="39"/>
        <v>130</v>
      </c>
      <c r="BD48" s="13">
        <f t="shared" si="39"/>
        <v>101</v>
      </c>
      <c r="BE48" s="13">
        <f t="shared" si="39"/>
        <v>87</v>
      </c>
      <c r="BF48" s="13">
        <f t="shared" si="39"/>
        <v>98</v>
      </c>
      <c r="BG48" s="13">
        <f t="shared" si="39"/>
        <v>110</v>
      </c>
      <c r="BH48" s="13">
        <f t="shared" si="39"/>
        <v>124</v>
      </c>
      <c r="BI48" s="13">
        <f t="shared" si="39"/>
        <v>135</v>
      </c>
      <c r="BJ48" s="13">
        <f t="shared" si="39"/>
        <v>136</v>
      </c>
      <c r="BK48" s="13">
        <f t="shared" si="39"/>
        <v>114</v>
      </c>
      <c r="BL48" s="13">
        <f t="shared" si="39"/>
        <v>128</v>
      </c>
      <c r="BM48" s="13">
        <f t="shared" si="39"/>
        <v>126</v>
      </c>
      <c r="BN48" s="13">
        <f t="shared" si="39"/>
        <v>101</v>
      </c>
      <c r="BO48" s="13">
        <f t="shared" si="39"/>
        <v>80</v>
      </c>
      <c r="BP48" s="13">
        <f t="shared" si="39"/>
        <v>83</v>
      </c>
      <c r="BQ48" s="13">
        <f t="shared" si="39"/>
        <v>53</v>
      </c>
      <c r="BR48" s="13">
        <f t="shared" si="39"/>
        <v>78</v>
      </c>
      <c r="BS48" s="13">
        <f t="shared" si="39"/>
        <v>101</v>
      </c>
      <c r="BT48" s="13">
        <f t="shared" si="39"/>
        <v>88</v>
      </c>
      <c r="BU48" s="13">
        <f t="shared" si="39"/>
        <v>126</v>
      </c>
      <c r="BV48" s="13">
        <f t="shared" si="39"/>
        <v>142</v>
      </c>
      <c r="BW48" s="13">
        <f t="shared" si="39"/>
        <v>122</v>
      </c>
      <c r="BX48" s="13">
        <f t="shared" si="39"/>
        <v>134</v>
      </c>
      <c r="BY48" s="13">
        <f t="shared" si="39"/>
        <v>137</v>
      </c>
      <c r="BZ48" s="13">
        <f t="shared" si="39"/>
        <v>140</v>
      </c>
      <c r="CA48" s="13">
        <f t="shared" si="39"/>
        <v>129</v>
      </c>
      <c r="CB48" s="13">
        <f t="shared" si="39"/>
        <v>135</v>
      </c>
      <c r="CC48" s="13">
        <f t="shared" si="39"/>
        <v>99</v>
      </c>
      <c r="CD48" s="13">
        <f t="shared" si="39"/>
        <v>93</v>
      </c>
      <c r="CE48" s="13">
        <f t="shared" si="39"/>
        <v>126</v>
      </c>
      <c r="CF48" s="13">
        <f t="shared" si="39"/>
        <v>164</v>
      </c>
      <c r="CG48" s="13">
        <f t="shared" si="39"/>
        <v>170</v>
      </c>
      <c r="CH48" s="13">
        <f t="shared" ref="CH48:ES48" si="40">SUM(CH45:CH47)</f>
        <v>168</v>
      </c>
      <c r="CI48" s="13">
        <f t="shared" si="40"/>
        <v>148</v>
      </c>
      <c r="CJ48" s="13">
        <f t="shared" si="40"/>
        <v>129</v>
      </c>
      <c r="CK48" s="13">
        <f t="shared" si="40"/>
        <v>143</v>
      </c>
      <c r="CL48" s="13">
        <f t="shared" si="40"/>
        <v>138</v>
      </c>
      <c r="CM48" s="13">
        <f t="shared" si="40"/>
        <v>136</v>
      </c>
      <c r="CN48" s="13">
        <f t="shared" si="40"/>
        <v>155</v>
      </c>
      <c r="CO48" s="13">
        <f t="shared" si="40"/>
        <v>99</v>
      </c>
      <c r="CP48" s="13">
        <f t="shared" si="40"/>
        <v>107</v>
      </c>
      <c r="CQ48" s="13">
        <f t="shared" si="40"/>
        <v>169</v>
      </c>
      <c r="CR48" s="13">
        <f t="shared" si="40"/>
        <v>167</v>
      </c>
      <c r="CS48" s="13">
        <f t="shared" si="40"/>
        <v>159</v>
      </c>
      <c r="CT48" s="13">
        <f t="shared" si="40"/>
        <v>177</v>
      </c>
      <c r="CU48" s="13">
        <f t="shared" si="40"/>
        <v>147</v>
      </c>
      <c r="CV48" s="13">
        <f t="shared" si="40"/>
        <v>132</v>
      </c>
      <c r="CW48" s="13">
        <f t="shared" si="40"/>
        <v>138</v>
      </c>
      <c r="CX48" s="13">
        <f t="shared" si="40"/>
        <v>132</v>
      </c>
      <c r="CY48" s="13">
        <f t="shared" si="40"/>
        <v>122</v>
      </c>
      <c r="CZ48" s="13">
        <f t="shared" si="40"/>
        <v>140</v>
      </c>
      <c r="DA48" s="13">
        <f t="shared" si="40"/>
        <v>116</v>
      </c>
      <c r="DB48" s="13">
        <f t="shared" si="40"/>
        <v>143</v>
      </c>
      <c r="DC48" s="13">
        <f t="shared" si="40"/>
        <v>227</v>
      </c>
      <c r="DD48" s="13">
        <f t="shared" si="40"/>
        <v>186</v>
      </c>
      <c r="DE48" s="13">
        <f t="shared" si="40"/>
        <v>206</v>
      </c>
      <c r="DF48" s="13">
        <f t="shared" si="40"/>
        <v>182</v>
      </c>
      <c r="DG48" s="13">
        <f t="shared" si="40"/>
        <v>151</v>
      </c>
      <c r="DH48" s="13">
        <f t="shared" si="40"/>
        <v>173</v>
      </c>
      <c r="DI48" s="13">
        <f t="shared" si="40"/>
        <v>176</v>
      </c>
      <c r="DJ48" s="13">
        <f t="shared" si="40"/>
        <v>177</v>
      </c>
      <c r="DK48" s="13">
        <f t="shared" si="40"/>
        <v>165</v>
      </c>
      <c r="DL48" s="13">
        <f t="shared" si="40"/>
        <v>140</v>
      </c>
      <c r="DM48" s="13">
        <f t="shared" si="40"/>
        <v>115</v>
      </c>
      <c r="DN48" s="13">
        <f t="shared" si="40"/>
        <v>146</v>
      </c>
      <c r="DO48" s="13">
        <f t="shared" si="40"/>
        <v>180</v>
      </c>
      <c r="DP48" s="13">
        <f t="shared" si="40"/>
        <v>213</v>
      </c>
      <c r="DQ48" s="13">
        <f t="shared" si="40"/>
        <v>194</v>
      </c>
      <c r="DR48" s="13">
        <f t="shared" si="40"/>
        <v>187</v>
      </c>
      <c r="DS48" s="13">
        <f t="shared" si="40"/>
        <v>202</v>
      </c>
      <c r="DT48" s="13">
        <f t="shared" si="40"/>
        <v>184</v>
      </c>
      <c r="DU48" s="13">
        <f t="shared" si="40"/>
        <v>172</v>
      </c>
      <c r="DV48" s="13">
        <f t="shared" si="40"/>
        <v>164</v>
      </c>
      <c r="DW48" s="13">
        <f t="shared" si="40"/>
        <v>147</v>
      </c>
      <c r="DX48" s="13">
        <f t="shared" si="40"/>
        <v>189</v>
      </c>
      <c r="DY48" s="13">
        <f t="shared" si="40"/>
        <v>133</v>
      </c>
      <c r="DZ48" s="13">
        <f t="shared" si="40"/>
        <v>117</v>
      </c>
      <c r="EA48" s="13">
        <f t="shared" si="40"/>
        <v>146</v>
      </c>
      <c r="EB48" s="13">
        <f t="shared" si="40"/>
        <v>189</v>
      </c>
      <c r="EC48" s="13">
        <f t="shared" si="40"/>
        <v>231</v>
      </c>
      <c r="ED48" s="13">
        <f t="shared" si="40"/>
        <v>200</v>
      </c>
      <c r="EE48" s="13">
        <f t="shared" si="40"/>
        <v>201</v>
      </c>
      <c r="EF48" s="13">
        <f t="shared" si="40"/>
        <v>174</v>
      </c>
      <c r="EG48" s="13">
        <f t="shared" si="40"/>
        <v>201</v>
      </c>
      <c r="EH48" s="13">
        <f t="shared" si="40"/>
        <v>192</v>
      </c>
      <c r="EI48" s="13">
        <f t="shared" si="40"/>
        <v>153</v>
      </c>
      <c r="EJ48" s="13">
        <f t="shared" si="40"/>
        <v>202</v>
      </c>
      <c r="EK48" s="13">
        <f t="shared" si="40"/>
        <v>129</v>
      </c>
      <c r="EL48" s="13">
        <f t="shared" si="40"/>
        <v>142</v>
      </c>
      <c r="EM48" s="13">
        <f t="shared" si="40"/>
        <v>184</v>
      </c>
      <c r="EN48" s="13">
        <f t="shared" si="40"/>
        <v>193</v>
      </c>
      <c r="EO48" s="13">
        <f t="shared" si="40"/>
        <v>241</v>
      </c>
      <c r="EP48" s="13">
        <f t="shared" si="40"/>
        <v>227</v>
      </c>
      <c r="EQ48" s="13">
        <f t="shared" si="40"/>
        <v>218</v>
      </c>
      <c r="ER48" s="13">
        <f t="shared" si="40"/>
        <v>187</v>
      </c>
      <c r="ES48" s="13">
        <f t="shared" si="40"/>
        <v>198</v>
      </c>
      <c r="ET48" s="13">
        <f t="shared" ref="ET48:HE48" si="41">SUM(ET45:ET47)</f>
        <v>198</v>
      </c>
      <c r="EU48" s="13">
        <f t="shared" si="41"/>
        <v>177</v>
      </c>
      <c r="EV48" s="13">
        <f t="shared" si="41"/>
        <v>198</v>
      </c>
      <c r="EW48" s="13">
        <f t="shared" si="41"/>
        <v>145</v>
      </c>
      <c r="EX48" s="13">
        <f t="shared" si="41"/>
        <v>130</v>
      </c>
      <c r="EY48" s="13">
        <f t="shared" si="41"/>
        <v>184</v>
      </c>
      <c r="EZ48" s="13">
        <f t="shared" si="41"/>
        <v>201</v>
      </c>
      <c r="FA48" s="13">
        <f t="shared" si="41"/>
        <v>217</v>
      </c>
      <c r="FB48" s="13">
        <f t="shared" si="41"/>
        <v>238</v>
      </c>
      <c r="FC48" s="13">
        <f t="shared" si="41"/>
        <v>201</v>
      </c>
      <c r="FD48" s="13">
        <f t="shared" si="41"/>
        <v>204</v>
      </c>
      <c r="FE48" s="13">
        <f t="shared" si="41"/>
        <v>211</v>
      </c>
      <c r="FF48" s="13">
        <f t="shared" si="41"/>
        <v>193</v>
      </c>
      <c r="FG48" s="13">
        <f t="shared" si="41"/>
        <v>167</v>
      </c>
      <c r="FH48" s="13">
        <f t="shared" si="41"/>
        <v>202</v>
      </c>
      <c r="FI48" s="13">
        <f t="shared" si="41"/>
        <v>141</v>
      </c>
      <c r="FJ48" s="13">
        <f t="shared" si="41"/>
        <v>149</v>
      </c>
      <c r="FK48" s="13">
        <f t="shared" si="41"/>
        <v>235</v>
      </c>
      <c r="FL48" s="13">
        <f t="shared" si="41"/>
        <v>219</v>
      </c>
      <c r="FM48" s="13">
        <f t="shared" si="41"/>
        <v>254</v>
      </c>
      <c r="FN48" s="13">
        <f t="shared" si="41"/>
        <v>295</v>
      </c>
      <c r="FO48" s="13">
        <f t="shared" si="41"/>
        <v>185</v>
      </c>
      <c r="FP48" s="13">
        <f t="shared" si="41"/>
        <v>224</v>
      </c>
      <c r="FQ48" s="13">
        <f t="shared" si="41"/>
        <v>206</v>
      </c>
      <c r="FR48" s="13">
        <f t="shared" si="41"/>
        <v>234</v>
      </c>
      <c r="FS48" s="13">
        <f t="shared" si="41"/>
        <v>208</v>
      </c>
      <c r="FT48" s="13">
        <f t="shared" si="41"/>
        <v>208</v>
      </c>
      <c r="FU48" s="13">
        <f t="shared" si="41"/>
        <v>153</v>
      </c>
      <c r="FV48" s="13">
        <f t="shared" si="41"/>
        <v>112</v>
      </c>
      <c r="FW48" s="13">
        <f t="shared" si="41"/>
        <v>232</v>
      </c>
      <c r="FX48" s="13">
        <f t="shared" si="41"/>
        <v>225</v>
      </c>
      <c r="FY48" s="13">
        <f t="shared" si="41"/>
        <v>267</v>
      </c>
      <c r="FZ48" s="13">
        <f t="shared" si="41"/>
        <v>245</v>
      </c>
      <c r="GA48" s="13">
        <f t="shared" si="41"/>
        <v>209</v>
      </c>
      <c r="GB48" s="13">
        <f t="shared" si="41"/>
        <v>228</v>
      </c>
      <c r="GC48" s="13">
        <f t="shared" si="41"/>
        <v>178</v>
      </c>
      <c r="GD48" s="13">
        <f t="shared" si="41"/>
        <v>215</v>
      </c>
      <c r="GE48" s="13">
        <f t="shared" si="41"/>
        <v>162</v>
      </c>
      <c r="GF48" s="13">
        <f t="shared" si="41"/>
        <v>192</v>
      </c>
      <c r="GG48" s="13">
        <f t="shared" si="41"/>
        <v>144</v>
      </c>
      <c r="GH48" s="13">
        <f t="shared" si="41"/>
        <v>163</v>
      </c>
      <c r="GI48" s="13">
        <f t="shared" si="41"/>
        <v>218</v>
      </c>
      <c r="GJ48" s="13">
        <f t="shared" si="41"/>
        <v>229</v>
      </c>
      <c r="GK48" s="13">
        <f t="shared" si="41"/>
        <v>253</v>
      </c>
      <c r="GL48" s="13">
        <f t="shared" si="41"/>
        <v>232</v>
      </c>
      <c r="GM48" s="13">
        <f t="shared" si="41"/>
        <v>232</v>
      </c>
      <c r="GN48" s="13">
        <f t="shared" si="41"/>
        <v>243</v>
      </c>
      <c r="GO48" s="13">
        <f t="shared" si="41"/>
        <v>199</v>
      </c>
      <c r="GP48" s="13">
        <f t="shared" si="41"/>
        <v>224</v>
      </c>
      <c r="GQ48" s="13">
        <f t="shared" si="41"/>
        <v>250</v>
      </c>
      <c r="GR48" s="13">
        <f t="shared" si="41"/>
        <v>219</v>
      </c>
      <c r="GS48" s="13">
        <f t="shared" si="41"/>
        <v>179</v>
      </c>
      <c r="GT48" s="13">
        <f t="shared" si="41"/>
        <v>181</v>
      </c>
      <c r="GU48" s="13">
        <f t="shared" si="41"/>
        <v>236</v>
      </c>
      <c r="GV48" s="13">
        <f t="shared" si="41"/>
        <v>181</v>
      </c>
      <c r="GW48" s="13">
        <f t="shared" si="41"/>
        <v>179</v>
      </c>
      <c r="GX48" s="13">
        <f t="shared" si="41"/>
        <v>251</v>
      </c>
      <c r="GY48" s="13">
        <f t="shared" si="41"/>
        <v>452</v>
      </c>
      <c r="GZ48" s="13">
        <f t="shared" si="41"/>
        <v>403</v>
      </c>
      <c r="HA48" s="13">
        <f t="shared" si="41"/>
        <v>445</v>
      </c>
      <c r="HB48" s="13">
        <f t="shared" si="41"/>
        <v>460</v>
      </c>
      <c r="HC48" s="13">
        <f t="shared" si="41"/>
        <v>383</v>
      </c>
      <c r="HD48" s="13">
        <f t="shared" si="41"/>
        <v>401</v>
      </c>
      <c r="HE48" s="13">
        <f t="shared" si="41"/>
        <v>335</v>
      </c>
      <c r="HF48" s="13">
        <f t="shared" ref="HF48:IP48" si="42">SUM(HF45:HF47)</f>
        <v>298</v>
      </c>
      <c r="HG48" s="13">
        <f t="shared" si="42"/>
        <v>447</v>
      </c>
      <c r="HH48" s="13">
        <f t="shared" si="42"/>
        <v>445</v>
      </c>
      <c r="HI48" s="13">
        <f t="shared" si="42"/>
        <v>440</v>
      </c>
      <c r="HJ48" s="13">
        <f t="shared" si="42"/>
        <v>432</v>
      </c>
      <c r="HK48" s="13">
        <f t="shared" si="42"/>
        <v>369</v>
      </c>
      <c r="HL48" s="13">
        <f t="shared" si="42"/>
        <v>329</v>
      </c>
      <c r="HM48" s="13">
        <f t="shared" si="42"/>
        <v>313</v>
      </c>
      <c r="HN48" s="13">
        <f t="shared" si="42"/>
        <v>333</v>
      </c>
      <c r="HO48" s="13">
        <f t="shared" si="42"/>
        <v>340</v>
      </c>
      <c r="HP48" s="13">
        <f t="shared" si="42"/>
        <v>319</v>
      </c>
      <c r="HQ48" s="13">
        <f t="shared" si="42"/>
        <v>285</v>
      </c>
      <c r="HR48" s="13">
        <f t="shared" si="42"/>
        <v>248</v>
      </c>
      <c r="HS48" s="13">
        <f t="shared" si="42"/>
        <v>387</v>
      </c>
      <c r="HT48" s="13">
        <f t="shared" si="42"/>
        <v>344</v>
      </c>
      <c r="HU48" s="13">
        <f t="shared" si="42"/>
        <v>331</v>
      </c>
      <c r="HV48" s="13">
        <f t="shared" si="42"/>
        <v>290</v>
      </c>
      <c r="HW48" s="13">
        <f t="shared" si="42"/>
        <v>233</v>
      </c>
      <c r="HX48" s="13">
        <f t="shared" si="42"/>
        <v>265</v>
      </c>
      <c r="HY48" s="13">
        <f t="shared" si="42"/>
        <v>231</v>
      </c>
      <c r="HZ48" s="13">
        <f t="shared" si="42"/>
        <v>207</v>
      </c>
      <c r="IA48" s="13">
        <f t="shared" si="42"/>
        <v>195</v>
      </c>
      <c r="IB48" s="13">
        <f t="shared" si="42"/>
        <v>168</v>
      </c>
      <c r="IC48" s="13">
        <f t="shared" si="42"/>
        <v>141</v>
      </c>
      <c r="ID48" s="13">
        <f t="shared" si="42"/>
        <v>174</v>
      </c>
      <c r="IE48" s="13">
        <f t="shared" si="42"/>
        <v>242</v>
      </c>
      <c r="IF48" s="13">
        <f t="shared" si="42"/>
        <v>215</v>
      </c>
      <c r="IG48" s="13">
        <f t="shared" si="42"/>
        <v>222</v>
      </c>
      <c r="IH48" s="13">
        <f t="shared" si="42"/>
        <v>0</v>
      </c>
      <c r="II48" s="13">
        <f t="shared" si="42"/>
        <v>0</v>
      </c>
      <c r="IJ48" s="13">
        <f t="shared" si="42"/>
        <v>0</v>
      </c>
      <c r="IK48" s="13">
        <f t="shared" si="42"/>
        <v>0</v>
      </c>
      <c r="IL48" s="13">
        <f t="shared" si="42"/>
        <v>0</v>
      </c>
      <c r="IM48" s="13">
        <f t="shared" si="42"/>
        <v>0</v>
      </c>
      <c r="IN48" s="13">
        <f t="shared" si="42"/>
        <v>0</v>
      </c>
      <c r="IO48" s="13">
        <f t="shared" si="42"/>
        <v>0</v>
      </c>
      <c r="IP48" s="13">
        <f t="shared" si="42"/>
        <v>0</v>
      </c>
      <c r="IQ48" s="13"/>
      <c r="IR48" s="13"/>
      <c r="IS48" s="13"/>
    </row>
    <row r="49" spans="1:253" ht="14.25" customHeight="1">
      <c r="A49" s="217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29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>
      <c r="A50" s="203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30">
        <v>44621</v>
      </c>
      <c r="HT50" s="30">
        <v>44652</v>
      </c>
      <c r="HU50" s="120">
        <v>44682</v>
      </c>
      <c r="HV50" s="30">
        <v>44713</v>
      </c>
      <c r="HW50" s="30">
        <v>44743</v>
      </c>
      <c r="HX50" s="30">
        <v>44774</v>
      </c>
      <c r="HY50" s="3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4">
        <v>201</v>
      </c>
      <c r="HT51" s="4">
        <v>164</v>
      </c>
      <c r="HU51" s="122">
        <v>158</v>
      </c>
      <c r="HV51" s="4">
        <v>137</v>
      </c>
      <c r="HW51" s="4">
        <v>111</v>
      </c>
      <c r="HX51" s="4">
        <v>114</v>
      </c>
      <c r="HY51" s="4">
        <v>110</v>
      </c>
      <c r="HZ51" s="4">
        <v>93</v>
      </c>
      <c r="IA51" s="4">
        <v>105</v>
      </c>
      <c r="IB51" s="4">
        <v>83</v>
      </c>
      <c r="IC51" s="4">
        <v>67</v>
      </c>
      <c r="ID51" s="4">
        <v>82</v>
      </c>
      <c r="IE51" s="4">
        <v>123</v>
      </c>
      <c r="IF51" s="4">
        <v>87</v>
      </c>
      <c r="IG51" s="122">
        <v>118</v>
      </c>
    </row>
    <row r="52" spans="1:253" ht="14.25" customHeight="1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4">
        <v>61</v>
      </c>
      <c r="HT52" s="4">
        <v>64</v>
      </c>
      <c r="HU52" s="122">
        <v>57</v>
      </c>
      <c r="HV52" s="4">
        <v>55</v>
      </c>
      <c r="HW52" s="4">
        <v>40</v>
      </c>
      <c r="HX52" s="4">
        <v>63</v>
      </c>
      <c r="HY52" s="4">
        <v>43</v>
      </c>
      <c r="HZ52" s="4">
        <v>46</v>
      </c>
      <c r="IA52" s="4">
        <v>36</v>
      </c>
      <c r="IB52" s="4">
        <v>37</v>
      </c>
      <c r="IC52" s="4">
        <v>21</v>
      </c>
      <c r="ID52" s="4">
        <v>31</v>
      </c>
      <c r="IE52" s="4">
        <v>39</v>
      </c>
      <c r="IF52" s="4">
        <v>56</v>
      </c>
      <c r="IG52" s="122">
        <v>42</v>
      </c>
    </row>
    <row r="53" spans="1:253" ht="14.25" customHeight="1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4">
        <v>7</v>
      </c>
      <c r="HT53" s="4">
        <v>8</v>
      </c>
      <c r="HU53" s="122">
        <v>3</v>
      </c>
      <c r="HV53" s="4">
        <v>9</v>
      </c>
      <c r="HW53" s="4">
        <v>6</v>
      </c>
      <c r="HX53" s="4">
        <v>4</v>
      </c>
      <c r="HY53" s="4">
        <v>3</v>
      </c>
      <c r="HZ53" s="4">
        <v>7</v>
      </c>
      <c r="IA53" s="4">
        <v>5</v>
      </c>
      <c r="IB53" s="4">
        <v>3</v>
      </c>
      <c r="IC53" s="4">
        <v>4</v>
      </c>
      <c r="ID53" s="4">
        <v>9</v>
      </c>
      <c r="IE53" s="4">
        <v>7</v>
      </c>
      <c r="IF53" s="4">
        <v>6</v>
      </c>
      <c r="IG53" s="122">
        <v>5</v>
      </c>
    </row>
    <row r="54" spans="1:253" ht="14.25" customHeight="1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4">
        <v>18</v>
      </c>
      <c r="HT54" s="4">
        <v>11</v>
      </c>
      <c r="HU54" s="122">
        <v>11</v>
      </c>
      <c r="HV54" s="4">
        <v>10</v>
      </c>
      <c r="HW54" s="4">
        <v>7</v>
      </c>
      <c r="HX54" s="4">
        <v>5</v>
      </c>
      <c r="HY54" s="4">
        <v>6</v>
      </c>
      <c r="HZ54" s="4">
        <v>3</v>
      </c>
      <c r="IA54" s="4">
        <v>2</v>
      </c>
      <c r="IB54" s="4">
        <v>1</v>
      </c>
      <c r="IC54" s="4">
        <v>2</v>
      </c>
      <c r="ID54" s="4">
        <v>2</v>
      </c>
      <c r="IE54" s="4">
        <v>5</v>
      </c>
      <c r="IF54" s="4">
        <v>1</v>
      </c>
      <c r="IG54" s="122">
        <v>5</v>
      </c>
    </row>
    <row r="55" spans="1:253" ht="14.25" customHeight="1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4">
        <v>1</v>
      </c>
      <c r="HT55" s="4">
        <v>0</v>
      </c>
      <c r="HU55" s="122">
        <v>0</v>
      </c>
      <c r="HV55" s="4">
        <v>0</v>
      </c>
      <c r="HW55" s="4">
        <v>0</v>
      </c>
      <c r="HX55" s="4">
        <v>0</v>
      </c>
      <c r="HY55" s="4">
        <v>0</v>
      </c>
      <c r="HZ55" s="4">
        <v>1</v>
      </c>
      <c r="IA55" s="4">
        <v>0</v>
      </c>
      <c r="IB55" s="4">
        <v>0</v>
      </c>
      <c r="IC55" s="4">
        <v>3</v>
      </c>
      <c r="ID55" s="4">
        <v>0</v>
      </c>
      <c r="IE55" s="4">
        <v>1</v>
      </c>
      <c r="IF55" s="4">
        <v>0</v>
      </c>
      <c r="IG55" s="122">
        <v>0</v>
      </c>
    </row>
    <row r="56" spans="1:253" ht="14.25" customHeight="1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4">
        <v>2</v>
      </c>
      <c r="HT56" s="4">
        <v>2</v>
      </c>
      <c r="HU56" s="122">
        <v>4</v>
      </c>
      <c r="HV56" s="4">
        <v>7</v>
      </c>
      <c r="HW56" s="4">
        <v>2</v>
      </c>
      <c r="HX56" s="4">
        <v>3</v>
      </c>
      <c r="HY56" s="4">
        <v>2</v>
      </c>
      <c r="HZ56" s="4">
        <v>4</v>
      </c>
      <c r="IA56" s="4">
        <v>3</v>
      </c>
      <c r="IB56" s="4">
        <v>3</v>
      </c>
      <c r="IC56" s="4">
        <v>4</v>
      </c>
      <c r="ID56" s="4">
        <v>2</v>
      </c>
      <c r="IE56" s="4">
        <v>2</v>
      </c>
      <c r="IF56" s="4">
        <v>4</v>
      </c>
      <c r="IG56" s="122">
        <v>1</v>
      </c>
    </row>
    <row r="57" spans="1:253" ht="14.25" customHeight="1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4">
        <v>10</v>
      </c>
      <c r="HT57" s="4">
        <v>16</v>
      </c>
      <c r="HU57" s="122">
        <v>14</v>
      </c>
      <c r="HV57" s="4">
        <v>17</v>
      </c>
      <c r="HW57" s="4">
        <v>5</v>
      </c>
      <c r="HX57" s="4">
        <v>12</v>
      </c>
      <c r="HY57" s="4">
        <v>3</v>
      </c>
      <c r="HZ57" s="4">
        <v>7</v>
      </c>
      <c r="IA57" s="4">
        <v>10</v>
      </c>
      <c r="IB57" s="4">
        <v>4</v>
      </c>
      <c r="IC57" s="4">
        <v>0</v>
      </c>
      <c r="ID57" s="4">
        <v>11</v>
      </c>
      <c r="IE57" s="4">
        <v>16</v>
      </c>
      <c r="IF57" s="4">
        <v>12</v>
      </c>
      <c r="IG57" s="122">
        <v>9</v>
      </c>
    </row>
    <row r="58" spans="1:253" ht="14.25" customHeight="1">
      <c r="A58" s="209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43">SUM(AY51:AY57)</f>
        <v>0</v>
      </c>
      <c r="AZ58" s="13">
        <f t="shared" si="43"/>
        <v>0</v>
      </c>
      <c r="BA58" s="13">
        <f t="shared" si="43"/>
        <v>0</v>
      </c>
      <c r="BB58" s="13">
        <f t="shared" si="43"/>
        <v>0</v>
      </c>
      <c r="BC58" s="13">
        <f t="shared" si="43"/>
        <v>0</v>
      </c>
      <c r="BD58" s="13">
        <f t="shared" si="43"/>
        <v>0</v>
      </c>
      <c r="BE58" s="13">
        <f t="shared" si="43"/>
        <v>57</v>
      </c>
      <c r="BF58" s="13">
        <f t="shared" si="43"/>
        <v>75</v>
      </c>
      <c r="BG58" s="13">
        <f t="shared" si="43"/>
        <v>96</v>
      </c>
      <c r="BH58" s="13">
        <f t="shared" si="43"/>
        <v>92</v>
      </c>
      <c r="BI58" s="13">
        <f t="shared" si="43"/>
        <v>111</v>
      </c>
      <c r="BJ58" s="13">
        <f t="shared" si="43"/>
        <v>110</v>
      </c>
      <c r="BK58" s="13">
        <f t="shared" si="43"/>
        <v>94</v>
      </c>
      <c r="BL58" s="13">
        <f t="shared" si="43"/>
        <v>104</v>
      </c>
      <c r="BM58" s="13">
        <f t="shared" si="43"/>
        <v>93</v>
      </c>
      <c r="BN58" s="13">
        <f t="shared" si="43"/>
        <v>85</v>
      </c>
      <c r="BO58" s="13">
        <f t="shared" si="43"/>
        <v>60</v>
      </c>
      <c r="BP58" s="13">
        <f t="shared" si="43"/>
        <v>69</v>
      </c>
      <c r="BQ58" s="13">
        <f t="shared" si="43"/>
        <v>42</v>
      </c>
      <c r="BR58" s="13">
        <f t="shared" si="43"/>
        <v>68</v>
      </c>
      <c r="BS58" s="13">
        <f t="shared" si="43"/>
        <v>84</v>
      </c>
      <c r="BT58" s="13">
        <f t="shared" si="43"/>
        <v>81</v>
      </c>
      <c r="BU58" s="13">
        <f t="shared" si="43"/>
        <v>111</v>
      </c>
      <c r="BV58" s="13">
        <f t="shared" si="43"/>
        <v>114</v>
      </c>
      <c r="BW58" s="13">
        <f t="shared" si="43"/>
        <v>105</v>
      </c>
      <c r="BX58" s="13">
        <f t="shared" si="43"/>
        <v>105</v>
      </c>
      <c r="BY58" s="13">
        <f t="shared" si="43"/>
        <v>104</v>
      </c>
      <c r="BZ58" s="13">
        <f t="shared" si="43"/>
        <v>106</v>
      </c>
      <c r="CA58" s="13">
        <f t="shared" si="43"/>
        <v>106</v>
      </c>
      <c r="CB58" s="13">
        <f t="shared" si="43"/>
        <v>100</v>
      </c>
      <c r="CC58" s="13">
        <f t="shared" si="43"/>
        <v>86</v>
      </c>
      <c r="CD58" s="13">
        <f t="shared" si="43"/>
        <v>72</v>
      </c>
      <c r="CE58" s="13">
        <f t="shared" si="43"/>
        <v>113</v>
      </c>
      <c r="CF58" s="13">
        <f t="shared" si="43"/>
        <v>136</v>
      </c>
      <c r="CG58" s="13">
        <f t="shared" si="43"/>
        <v>151</v>
      </c>
      <c r="CH58" s="13">
        <f t="shared" si="43"/>
        <v>217</v>
      </c>
      <c r="CI58" s="13">
        <f t="shared" si="43"/>
        <v>125</v>
      </c>
      <c r="CJ58" s="13">
        <f t="shared" si="43"/>
        <v>99</v>
      </c>
      <c r="CK58" s="13">
        <f t="shared" si="43"/>
        <v>106</v>
      </c>
      <c r="CL58" s="13">
        <f t="shared" si="43"/>
        <v>115</v>
      </c>
      <c r="CM58" s="13">
        <f t="shared" si="43"/>
        <v>134</v>
      </c>
      <c r="CN58" s="13">
        <f t="shared" si="43"/>
        <v>125</v>
      </c>
      <c r="CO58" s="13">
        <f t="shared" si="43"/>
        <v>97</v>
      </c>
      <c r="CP58" s="13">
        <f t="shared" si="43"/>
        <v>85</v>
      </c>
      <c r="CQ58" s="13">
        <f t="shared" si="43"/>
        <v>130</v>
      </c>
      <c r="CR58" s="13">
        <f t="shared" si="43"/>
        <v>137</v>
      </c>
      <c r="CS58" s="13">
        <f t="shared" si="43"/>
        <v>122</v>
      </c>
      <c r="CT58" s="13">
        <f t="shared" si="43"/>
        <v>142</v>
      </c>
      <c r="CU58" s="13">
        <f t="shared" si="43"/>
        <v>126</v>
      </c>
      <c r="CV58" s="13">
        <f t="shared" si="43"/>
        <v>105</v>
      </c>
      <c r="CW58" s="13">
        <f t="shared" si="43"/>
        <v>113</v>
      </c>
      <c r="CX58" s="13">
        <f t="shared" si="43"/>
        <v>109</v>
      </c>
      <c r="CY58" s="13">
        <f t="shared" si="43"/>
        <v>74</v>
      </c>
      <c r="CZ58" s="13">
        <f t="shared" si="43"/>
        <v>102</v>
      </c>
      <c r="DA58" s="13">
        <f t="shared" si="43"/>
        <v>95</v>
      </c>
      <c r="DB58" s="13">
        <f t="shared" si="43"/>
        <v>111</v>
      </c>
      <c r="DC58" s="13">
        <f t="shared" si="43"/>
        <v>170</v>
      </c>
      <c r="DD58" s="13">
        <f t="shared" si="43"/>
        <v>131</v>
      </c>
      <c r="DE58" s="13">
        <f t="shared" si="43"/>
        <v>163</v>
      </c>
      <c r="DF58" s="13">
        <f t="shared" si="43"/>
        <v>143</v>
      </c>
      <c r="DG58" s="13">
        <f t="shared" si="43"/>
        <v>121</v>
      </c>
      <c r="DH58" s="13">
        <f t="shared" si="43"/>
        <v>125</v>
      </c>
      <c r="DI58" s="13">
        <f t="shared" si="43"/>
        <v>146</v>
      </c>
      <c r="DJ58" s="13">
        <f t="shared" si="43"/>
        <v>134</v>
      </c>
      <c r="DK58" s="13">
        <f t="shared" si="43"/>
        <v>129</v>
      </c>
      <c r="DL58" s="13">
        <f t="shared" si="43"/>
        <v>109</v>
      </c>
      <c r="DM58" s="13">
        <f t="shared" si="43"/>
        <v>89</v>
      </c>
      <c r="DN58" s="13">
        <f t="shared" si="43"/>
        <v>91</v>
      </c>
      <c r="DO58" s="13">
        <f t="shared" si="43"/>
        <v>135</v>
      </c>
      <c r="DP58" s="13">
        <f t="shared" si="43"/>
        <v>167</v>
      </c>
      <c r="DQ58" s="13">
        <f t="shared" si="43"/>
        <v>154</v>
      </c>
      <c r="DR58" s="13">
        <f t="shared" si="43"/>
        <v>145</v>
      </c>
      <c r="DS58" s="13">
        <f t="shared" si="43"/>
        <v>161</v>
      </c>
      <c r="DT58" s="13">
        <f t="shared" si="43"/>
        <v>136</v>
      </c>
      <c r="DU58" s="13">
        <f t="shared" si="43"/>
        <v>127</v>
      </c>
      <c r="DV58" s="13">
        <f t="shared" si="43"/>
        <v>114</v>
      </c>
      <c r="DW58" s="13">
        <f t="shared" si="43"/>
        <v>115</v>
      </c>
      <c r="DX58" s="13">
        <f t="shared" si="43"/>
        <v>125</v>
      </c>
      <c r="DY58" s="13">
        <f t="shared" si="43"/>
        <v>107</v>
      </c>
      <c r="DZ58" s="13">
        <f t="shared" si="43"/>
        <v>86</v>
      </c>
      <c r="EA58" s="13">
        <f t="shared" si="43"/>
        <v>112</v>
      </c>
      <c r="EB58" s="13">
        <f t="shared" si="43"/>
        <v>149</v>
      </c>
      <c r="EC58" s="13">
        <f t="shared" si="43"/>
        <v>192</v>
      </c>
      <c r="ED58" s="13">
        <f t="shared" si="43"/>
        <v>147</v>
      </c>
      <c r="EE58" s="13">
        <f t="shared" si="43"/>
        <v>121</v>
      </c>
      <c r="EF58" s="13">
        <f t="shared" si="43"/>
        <v>122</v>
      </c>
      <c r="EG58" s="13">
        <f t="shared" si="43"/>
        <v>142</v>
      </c>
      <c r="EH58" s="13">
        <f t="shared" si="43"/>
        <v>144</v>
      </c>
      <c r="EI58" s="13">
        <f t="shared" si="43"/>
        <v>118</v>
      </c>
      <c r="EJ58" s="13">
        <f t="shared" si="43"/>
        <v>157</v>
      </c>
      <c r="EK58" s="13">
        <f t="shared" si="43"/>
        <v>96</v>
      </c>
      <c r="EL58" s="13">
        <f t="shared" si="43"/>
        <v>105</v>
      </c>
      <c r="EM58" s="13">
        <f t="shared" si="43"/>
        <v>140</v>
      </c>
      <c r="EN58" s="13">
        <f t="shared" si="43"/>
        <v>153</v>
      </c>
      <c r="EO58" s="13">
        <f t="shared" si="43"/>
        <v>201</v>
      </c>
      <c r="EP58" s="13">
        <f t="shared" si="43"/>
        <v>185</v>
      </c>
      <c r="EQ58" s="13">
        <f t="shared" si="43"/>
        <v>171</v>
      </c>
      <c r="ER58" s="13">
        <f t="shared" si="43"/>
        <v>146</v>
      </c>
      <c r="ES58" s="13">
        <f t="shared" si="43"/>
        <v>143</v>
      </c>
      <c r="ET58" s="13">
        <f t="shared" si="43"/>
        <v>159</v>
      </c>
      <c r="EU58" s="13">
        <f t="shared" si="43"/>
        <v>143</v>
      </c>
      <c r="EV58" s="13">
        <f t="shared" si="43"/>
        <v>148</v>
      </c>
      <c r="EW58" s="13">
        <f t="shared" si="43"/>
        <v>145</v>
      </c>
      <c r="EX58" s="13">
        <f t="shared" si="43"/>
        <v>92</v>
      </c>
      <c r="EY58" s="13">
        <f t="shared" si="43"/>
        <v>138</v>
      </c>
      <c r="EZ58" s="13">
        <f t="shared" si="43"/>
        <v>158</v>
      </c>
      <c r="FA58" s="13">
        <f t="shared" si="43"/>
        <v>175</v>
      </c>
      <c r="FB58" s="13">
        <f t="shared" si="43"/>
        <v>185</v>
      </c>
      <c r="FC58" s="13">
        <f t="shared" si="43"/>
        <v>155</v>
      </c>
      <c r="FD58" s="13">
        <f t="shared" si="43"/>
        <v>159</v>
      </c>
      <c r="FE58" s="13">
        <f t="shared" si="43"/>
        <v>159</v>
      </c>
      <c r="FF58" s="13">
        <f t="shared" si="43"/>
        <v>145</v>
      </c>
      <c r="FG58" s="13">
        <f t="shared" si="43"/>
        <v>140</v>
      </c>
      <c r="FH58" s="13">
        <f t="shared" si="43"/>
        <v>173</v>
      </c>
      <c r="FI58" s="13">
        <f t="shared" si="43"/>
        <v>112</v>
      </c>
      <c r="FJ58" s="13">
        <f t="shared" si="43"/>
        <v>128</v>
      </c>
      <c r="FK58" s="13">
        <f t="shared" si="43"/>
        <v>180</v>
      </c>
      <c r="FL58" s="13">
        <f t="shared" si="43"/>
        <v>180</v>
      </c>
      <c r="FM58" s="13">
        <f t="shared" si="43"/>
        <v>203</v>
      </c>
      <c r="FN58" s="13">
        <f t="shared" si="43"/>
        <v>216</v>
      </c>
      <c r="FO58" s="13">
        <f t="shared" si="43"/>
        <v>136</v>
      </c>
      <c r="FP58" s="13">
        <f t="shared" si="43"/>
        <v>171</v>
      </c>
      <c r="FQ58" s="13">
        <f t="shared" si="43"/>
        <v>162</v>
      </c>
      <c r="FR58" s="13">
        <f t="shared" si="43"/>
        <v>166</v>
      </c>
      <c r="FS58" s="13">
        <f t="shared" si="43"/>
        <v>164</v>
      </c>
      <c r="FT58" s="13">
        <f t="shared" si="43"/>
        <v>164</v>
      </c>
      <c r="FU58" s="13">
        <f t="shared" si="43"/>
        <v>118</v>
      </c>
      <c r="FV58" s="13">
        <f t="shared" si="43"/>
        <v>89</v>
      </c>
      <c r="FW58" s="13">
        <f t="shared" si="43"/>
        <v>187</v>
      </c>
      <c r="FX58" s="13">
        <f t="shared" si="43"/>
        <v>186</v>
      </c>
      <c r="FY58" s="13">
        <f t="shared" si="43"/>
        <v>219</v>
      </c>
      <c r="FZ58" s="13">
        <f t="shared" si="43"/>
        <v>188</v>
      </c>
      <c r="GA58" s="13">
        <f t="shared" si="43"/>
        <v>172</v>
      </c>
      <c r="GB58" s="13">
        <f t="shared" si="43"/>
        <v>189</v>
      </c>
      <c r="GC58" s="13">
        <f t="shared" si="43"/>
        <v>145</v>
      </c>
      <c r="GD58" s="13">
        <f t="shared" si="43"/>
        <v>176</v>
      </c>
      <c r="GE58" s="13">
        <f t="shared" si="43"/>
        <v>135</v>
      </c>
      <c r="GF58" s="13">
        <f t="shared" si="43"/>
        <v>166</v>
      </c>
      <c r="GG58" s="13">
        <f t="shared" si="43"/>
        <v>117</v>
      </c>
      <c r="GH58" s="13">
        <f t="shared" si="43"/>
        <v>123</v>
      </c>
      <c r="GI58" s="13">
        <f t="shared" si="43"/>
        <v>184</v>
      </c>
      <c r="GJ58" s="13">
        <f t="shared" si="43"/>
        <v>189</v>
      </c>
      <c r="GK58" s="13">
        <f t="shared" si="43"/>
        <v>217</v>
      </c>
      <c r="GL58" s="13">
        <f t="shared" si="43"/>
        <v>190</v>
      </c>
      <c r="GM58" s="13">
        <f t="shared" si="43"/>
        <v>185</v>
      </c>
      <c r="GN58" s="13">
        <f t="shared" si="43"/>
        <v>201</v>
      </c>
      <c r="GO58" s="13">
        <f t="shared" si="43"/>
        <v>162</v>
      </c>
      <c r="GP58" s="13">
        <f t="shared" si="43"/>
        <v>189</v>
      </c>
      <c r="GQ58" s="13">
        <f t="shared" si="43"/>
        <v>206</v>
      </c>
      <c r="GR58" s="13">
        <f t="shared" si="43"/>
        <v>174</v>
      </c>
      <c r="GS58" s="13">
        <f t="shared" si="43"/>
        <v>147</v>
      </c>
      <c r="GT58" s="13">
        <f t="shared" si="43"/>
        <v>146</v>
      </c>
      <c r="GU58" s="13">
        <f t="shared" si="43"/>
        <v>199</v>
      </c>
      <c r="GV58" s="13">
        <f t="shared" si="43"/>
        <v>154</v>
      </c>
      <c r="GW58" s="13">
        <f t="shared" si="43"/>
        <v>149</v>
      </c>
      <c r="GX58" s="13">
        <f t="shared" si="43"/>
        <v>221</v>
      </c>
      <c r="GY58" s="13">
        <f t="shared" si="43"/>
        <v>396</v>
      </c>
      <c r="GZ58" s="13">
        <f t="shared" si="43"/>
        <v>318</v>
      </c>
      <c r="HA58" s="13">
        <f t="shared" si="43"/>
        <v>358</v>
      </c>
      <c r="HB58" s="13">
        <f t="shared" si="43"/>
        <v>372</v>
      </c>
      <c r="HC58" s="13">
        <f t="shared" si="43"/>
        <v>306</v>
      </c>
      <c r="HD58" s="13">
        <f t="shared" si="43"/>
        <v>315</v>
      </c>
      <c r="HE58" s="13">
        <f t="shared" si="43"/>
        <v>263</v>
      </c>
      <c r="HF58" s="13">
        <f t="shared" si="43"/>
        <v>237</v>
      </c>
      <c r="HG58" s="13">
        <f t="shared" si="43"/>
        <v>377</v>
      </c>
      <c r="HH58" s="13">
        <f t="shared" si="43"/>
        <v>348</v>
      </c>
      <c r="HI58" s="13">
        <f t="shared" si="43"/>
        <v>337</v>
      </c>
      <c r="HJ58" s="13">
        <f t="shared" ref="HJ58:IG58" si="44">SUM(HJ51:HJ57)</f>
        <v>321</v>
      </c>
      <c r="HK58" s="13">
        <f t="shared" si="44"/>
        <v>263</v>
      </c>
      <c r="HL58" s="13">
        <f t="shared" si="44"/>
        <v>234</v>
      </c>
      <c r="HM58" s="13">
        <f t="shared" si="44"/>
        <v>230</v>
      </c>
      <c r="HN58" s="13">
        <f t="shared" si="44"/>
        <v>253</v>
      </c>
      <c r="HO58" s="13">
        <f t="shared" si="44"/>
        <v>267</v>
      </c>
      <c r="HP58" s="13">
        <f t="shared" si="44"/>
        <v>240</v>
      </c>
      <c r="HQ58" s="13">
        <f t="shared" si="44"/>
        <v>225</v>
      </c>
      <c r="HR58" s="13">
        <f t="shared" si="44"/>
        <v>182</v>
      </c>
      <c r="HS58" s="13">
        <f t="shared" si="44"/>
        <v>300</v>
      </c>
      <c r="HT58" s="13">
        <f t="shared" si="44"/>
        <v>265</v>
      </c>
      <c r="HU58" s="122">
        <f t="shared" si="44"/>
        <v>247</v>
      </c>
      <c r="HV58" s="13">
        <f t="shared" si="44"/>
        <v>235</v>
      </c>
      <c r="HW58" s="13">
        <f t="shared" si="44"/>
        <v>171</v>
      </c>
      <c r="HX58" s="13">
        <f t="shared" si="44"/>
        <v>201</v>
      </c>
      <c r="HY58" s="13">
        <f t="shared" si="44"/>
        <v>167</v>
      </c>
      <c r="HZ58" s="13">
        <f t="shared" si="44"/>
        <v>161</v>
      </c>
      <c r="IA58" s="13">
        <f t="shared" si="44"/>
        <v>161</v>
      </c>
      <c r="IB58" s="13">
        <f t="shared" si="44"/>
        <v>131</v>
      </c>
      <c r="IC58" s="13">
        <f t="shared" si="44"/>
        <v>101</v>
      </c>
      <c r="ID58" s="13">
        <f t="shared" si="44"/>
        <v>137</v>
      </c>
      <c r="IE58" s="13">
        <f t="shared" si="44"/>
        <v>193</v>
      </c>
      <c r="IF58" s="13">
        <f t="shared" si="44"/>
        <v>166</v>
      </c>
      <c r="IG58" s="13">
        <f t="shared" si="44"/>
        <v>180</v>
      </c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>
      <c r="A59" s="217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22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>
      <c r="A60" s="209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30">
        <v>44621</v>
      </c>
      <c r="HT60" s="30">
        <v>44652</v>
      </c>
      <c r="HU60" s="120">
        <v>44682</v>
      </c>
      <c r="HV60" s="30">
        <v>44713</v>
      </c>
      <c r="HW60" s="30">
        <v>44743</v>
      </c>
      <c r="HX60" s="30">
        <v>44774</v>
      </c>
      <c r="HY60" s="3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4">
        <v>105</v>
      </c>
      <c r="HT61" s="4">
        <v>97</v>
      </c>
      <c r="HU61" s="122">
        <v>90</v>
      </c>
      <c r="HV61" s="4">
        <v>91</v>
      </c>
      <c r="HW61" s="4">
        <v>64</v>
      </c>
      <c r="HX61" s="4">
        <v>85</v>
      </c>
      <c r="HY61" s="4">
        <v>55</v>
      </c>
      <c r="HZ61" s="4">
        <v>51</v>
      </c>
      <c r="IA61" s="4">
        <v>67</v>
      </c>
      <c r="IB61" s="4">
        <v>52</v>
      </c>
      <c r="IC61" s="4">
        <v>41</v>
      </c>
      <c r="ID61" s="4">
        <v>64</v>
      </c>
      <c r="IE61" s="4">
        <v>84</v>
      </c>
      <c r="IF61" s="4">
        <v>63</v>
      </c>
      <c r="IG61" s="122">
        <v>74</v>
      </c>
    </row>
    <row r="62" spans="1:253" ht="14.25" customHeight="1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4">
        <v>20</v>
      </c>
      <c r="HT62" s="4">
        <v>7</v>
      </c>
      <c r="HU62" s="122">
        <v>3</v>
      </c>
      <c r="HV62" s="4">
        <v>12</v>
      </c>
      <c r="HW62" s="4">
        <v>11</v>
      </c>
      <c r="HX62" s="4">
        <v>14</v>
      </c>
      <c r="HY62" s="4">
        <v>7</v>
      </c>
      <c r="HZ62" s="4">
        <v>9</v>
      </c>
      <c r="IA62" s="4">
        <v>8</v>
      </c>
      <c r="IB62" s="4">
        <v>9</v>
      </c>
      <c r="IC62" s="4">
        <v>2</v>
      </c>
      <c r="ID62" s="4">
        <v>12</v>
      </c>
      <c r="IE62" s="4">
        <v>2</v>
      </c>
      <c r="IF62" s="4">
        <v>12</v>
      </c>
      <c r="IG62" s="122">
        <v>6</v>
      </c>
    </row>
    <row r="63" spans="1:253" ht="14.25" customHeight="1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4">
        <v>80</v>
      </c>
      <c r="HT63" s="4">
        <v>77</v>
      </c>
      <c r="HU63" s="122">
        <v>71</v>
      </c>
      <c r="HV63" s="4">
        <v>68</v>
      </c>
      <c r="HW63" s="4">
        <v>46</v>
      </c>
      <c r="HX63" s="4">
        <v>55</v>
      </c>
      <c r="HY63" s="4">
        <v>56</v>
      </c>
      <c r="HZ63" s="4">
        <v>45</v>
      </c>
      <c r="IA63" s="4">
        <v>48</v>
      </c>
      <c r="IB63" s="4">
        <v>35</v>
      </c>
      <c r="IC63" s="4">
        <v>27</v>
      </c>
      <c r="ID63" s="4">
        <v>39</v>
      </c>
      <c r="IE63" s="4">
        <v>57</v>
      </c>
      <c r="IF63" s="4">
        <v>48</v>
      </c>
      <c r="IG63" s="122">
        <v>55</v>
      </c>
    </row>
    <row r="64" spans="1:253" ht="14.25" customHeight="1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4">
        <v>95</v>
      </c>
      <c r="HT64" s="4">
        <v>84</v>
      </c>
      <c r="HU64" s="122">
        <v>83</v>
      </c>
      <c r="HV64" s="4">
        <v>64</v>
      </c>
      <c r="HW64" s="4">
        <v>50</v>
      </c>
      <c r="HX64" s="4">
        <v>47</v>
      </c>
      <c r="HY64" s="4">
        <v>49</v>
      </c>
      <c r="HZ64" s="4">
        <v>56</v>
      </c>
      <c r="IA64" s="4">
        <v>38</v>
      </c>
      <c r="IB64" s="4">
        <v>35</v>
      </c>
      <c r="IC64" s="4">
        <v>31</v>
      </c>
      <c r="ID64" s="4">
        <v>22</v>
      </c>
      <c r="IE64" s="4">
        <v>50</v>
      </c>
      <c r="IF64" s="4">
        <v>43</v>
      </c>
      <c r="IG64" s="122">
        <v>45</v>
      </c>
    </row>
    <row r="65" spans="1:253" ht="14.25" customHeight="1">
      <c r="A65" s="209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45">SUM(CL61:CL64)</f>
        <v>115</v>
      </c>
      <c r="CM65" s="13">
        <f t="shared" si="45"/>
        <v>104</v>
      </c>
      <c r="CN65" s="13">
        <f t="shared" si="45"/>
        <v>125</v>
      </c>
      <c r="CO65" s="13">
        <f t="shared" si="45"/>
        <v>97</v>
      </c>
      <c r="CP65" s="13">
        <f t="shared" si="45"/>
        <v>85</v>
      </c>
      <c r="CQ65" s="13">
        <f t="shared" si="45"/>
        <v>129</v>
      </c>
      <c r="CR65" s="13">
        <f t="shared" si="45"/>
        <v>137</v>
      </c>
      <c r="CS65" s="13">
        <f t="shared" si="45"/>
        <v>122</v>
      </c>
      <c r="CT65" s="13">
        <f t="shared" si="45"/>
        <v>142</v>
      </c>
      <c r="CU65" s="13">
        <f t="shared" si="45"/>
        <v>126</v>
      </c>
      <c r="CV65" s="13">
        <f t="shared" si="45"/>
        <v>105</v>
      </c>
      <c r="CW65" s="13">
        <f t="shared" si="45"/>
        <v>113</v>
      </c>
      <c r="CX65" s="13">
        <f t="shared" si="45"/>
        <v>109</v>
      </c>
      <c r="CY65" s="13">
        <f t="shared" si="45"/>
        <v>74</v>
      </c>
      <c r="CZ65" s="13">
        <f t="shared" si="45"/>
        <v>102</v>
      </c>
      <c r="DA65" s="13">
        <f t="shared" si="45"/>
        <v>95</v>
      </c>
      <c r="DB65" s="13">
        <f t="shared" si="45"/>
        <v>111</v>
      </c>
      <c r="DC65" s="13">
        <f t="shared" si="45"/>
        <v>170</v>
      </c>
      <c r="DD65" s="13">
        <f t="shared" si="45"/>
        <v>131</v>
      </c>
      <c r="DE65" s="13">
        <f t="shared" si="45"/>
        <v>163</v>
      </c>
      <c r="DF65" s="13">
        <f t="shared" si="45"/>
        <v>143</v>
      </c>
      <c r="DG65" s="13">
        <f t="shared" si="45"/>
        <v>121</v>
      </c>
      <c r="DH65" s="13">
        <f t="shared" si="45"/>
        <v>125</v>
      </c>
      <c r="DI65" s="13">
        <f t="shared" si="45"/>
        <v>146</v>
      </c>
      <c r="DJ65" s="13">
        <f t="shared" si="45"/>
        <v>134</v>
      </c>
      <c r="DK65" s="13">
        <f t="shared" si="45"/>
        <v>129</v>
      </c>
      <c r="DL65" s="13">
        <f t="shared" si="45"/>
        <v>109</v>
      </c>
      <c r="DM65" s="13">
        <f t="shared" si="45"/>
        <v>89</v>
      </c>
      <c r="DN65" s="13">
        <f t="shared" si="45"/>
        <v>91</v>
      </c>
      <c r="DO65" s="13">
        <f t="shared" si="45"/>
        <v>135</v>
      </c>
      <c r="DP65" s="13">
        <f t="shared" si="45"/>
        <v>166</v>
      </c>
      <c r="DQ65" s="13">
        <f t="shared" si="45"/>
        <v>154</v>
      </c>
      <c r="DR65" s="13">
        <f t="shared" si="45"/>
        <v>145</v>
      </c>
      <c r="DS65" s="13">
        <f t="shared" si="45"/>
        <v>161</v>
      </c>
      <c r="DT65" s="13">
        <f t="shared" si="45"/>
        <v>136</v>
      </c>
      <c r="DU65" s="13">
        <f t="shared" si="45"/>
        <v>127</v>
      </c>
      <c r="DV65" s="13">
        <f t="shared" si="45"/>
        <v>114</v>
      </c>
      <c r="DW65" s="13">
        <f t="shared" si="45"/>
        <v>115</v>
      </c>
      <c r="DX65" s="13">
        <f t="shared" si="45"/>
        <v>125</v>
      </c>
      <c r="DY65" s="13">
        <f t="shared" si="45"/>
        <v>107</v>
      </c>
      <c r="DZ65" s="13">
        <f t="shared" si="45"/>
        <v>86</v>
      </c>
      <c r="EA65" s="13">
        <f t="shared" si="45"/>
        <v>112</v>
      </c>
      <c r="EB65" s="13">
        <f t="shared" si="45"/>
        <v>149</v>
      </c>
      <c r="EC65" s="13">
        <f t="shared" si="45"/>
        <v>192</v>
      </c>
      <c r="ED65" s="13">
        <f t="shared" si="45"/>
        <v>110</v>
      </c>
      <c r="EE65" s="13">
        <f t="shared" si="45"/>
        <v>121</v>
      </c>
      <c r="EF65" s="13">
        <f t="shared" si="45"/>
        <v>122</v>
      </c>
      <c r="EG65" s="13">
        <f t="shared" si="45"/>
        <v>142</v>
      </c>
      <c r="EH65" s="13">
        <f t="shared" si="45"/>
        <v>144</v>
      </c>
      <c r="EI65" s="13">
        <f t="shared" si="45"/>
        <v>118</v>
      </c>
      <c r="EJ65" s="13">
        <f t="shared" si="45"/>
        <v>157</v>
      </c>
      <c r="EK65" s="13">
        <f t="shared" si="45"/>
        <v>96</v>
      </c>
      <c r="EL65" s="13">
        <f t="shared" si="45"/>
        <v>105</v>
      </c>
      <c r="EM65" s="13">
        <f t="shared" si="45"/>
        <v>140</v>
      </c>
      <c r="EN65" s="13">
        <f t="shared" si="45"/>
        <v>153</v>
      </c>
      <c r="EO65" s="13">
        <f t="shared" si="45"/>
        <v>201</v>
      </c>
      <c r="EP65" s="13">
        <f t="shared" si="45"/>
        <v>185</v>
      </c>
      <c r="EQ65" s="13">
        <f t="shared" si="45"/>
        <v>171</v>
      </c>
      <c r="ER65" s="13">
        <f t="shared" si="45"/>
        <v>146</v>
      </c>
      <c r="ES65" s="13">
        <f t="shared" si="45"/>
        <v>143</v>
      </c>
      <c r="ET65" s="13">
        <f t="shared" si="45"/>
        <v>158</v>
      </c>
      <c r="EU65" s="13">
        <f t="shared" si="45"/>
        <v>143</v>
      </c>
      <c r="EV65" s="13">
        <f t="shared" si="45"/>
        <v>148</v>
      </c>
      <c r="EW65" s="13">
        <f t="shared" si="45"/>
        <v>145</v>
      </c>
      <c r="EX65" s="13">
        <f t="shared" si="45"/>
        <v>92</v>
      </c>
      <c r="EY65" s="13">
        <f t="shared" si="45"/>
        <v>138</v>
      </c>
      <c r="EZ65" s="13">
        <f t="shared" si="45"/>
        <v>158</v>
      </c>
      <c r="FA65" s="13">
        <f t="shared" si="45"/>
        <v>175</v>
      </c>
      <c r="FB65" s="13">
        <f t="shared" si="45"/>
        <v>185</v>
      </c>
      <c r="FC65" s="13">
        <f t="shared" si="45"/>
        <v>155</v>
      </c>
      <c r="FD65" s="13">
        <f t="shared" si="45"/>
        <v>159</v>
      </c>
      <c r="FE65" s="13">
        <f t="shared" si="45"/>
        <v>159</v>
      </c>
      <c r="FF65" s="13">
        <f t="shared" si="45"/>
        <v>145</v>
      </c>
      <c r="FG65" s="13">
        <f t="shared" si="45"/>
        <v>140</v>
      </c>
      <c r="FH65" s="13">
        <f t="shared" si="45"/>
        <v>173</v>
      </c>
      <c r="FI65" s="13">
        <f t="shared" si="45"/>
        <v>112</v>
      </c>
      <c r="FJ65" s="13">
        <f t="shared" si="45"/>
        <v>128</v>
      </c>
      <c r="FK65" s="13">
        <f t="shared" si="45"/>
        <v>180</v>
      </c>
      <c r="FL65" s="13">
        <f t="shared" si="45"/>
        <v>180</v>
      </c>
      <c r="FM65" s="13">
        <f t="shared" si="45"/>
        <v>203</v>
      </c>
      <c r="FN65" s="13">
        <f t="shared" si="45"/>
        <v>216</v>
      </c>
      <c r="FO65" s="13">
        <f t="shared" si="45"/>
        <v>136</v>
      </c>
      <c r="FP65" s="13">
        <f t="shared" si="45"/>
        <v>171</v>
      </c>
      <c r="FQ65" s="13">
        <f t="shared" si="45"/>
        <v>162</v>
      </c>
      <c r="FR65" s="13">
        <f t="shared" si="45"/>
        <v>166</v>
      </c>
      <c r="FS65" s="13">
        <f t="shared" si="45"/>
        <v>164</v>
      </c>
      <c r="FT65" s="13">
        <f t="shared" si="45"/>
        <v>164</v>
      </c>
      <c r="FU65" s="13">
        <f t="shared" si="45"/>
        <v>118</v>
      </c>
      <c r="FV65" s="13">
        <f t="shared" si="45"/>
        <v>89</v>
      </c>
      <c r="FW65" s="13">
        <f t="shared" si="45"/>
        <v>187</v>
      </c>
      <c r="FX65" s="13">
        <f t="shared" si="45"/>
        <v>186</v>
      </c>
      <c r="FY65" s="13">
        <f t="shared" si="45"/>
        <v>219</v>
      </c>
      <c r="FZ65" s="13">
        <f t="shared" si="45"/>
        <v>188</v>
      </c>
      <c r="GA65" s="13">
        <f t="shared" si="45"/>
        <v>172</v>
      </c>
      <c r="GB65" s="13">
        <f t="shared" si="45"/>
        <v>189</v>
      </c>
      <c r="GC65" s="13">
        <f t="shared" si="45"/>
        <v>142</v>
      </c>
      <c r="GD65" s="13">
        <f t="shared" si="45"/>
        <v>176</v>
      </c>
      <c r="GE65" s="13">
        <f t="shared" si="45"/>
        <v>135</v>
      </c>
      <c r="GF65" s="13">
        <f t="shared" si="45"/>
        <v>166</v>
      </c>
      <c r="GG65" s="13">
        <f t="shared" si="45"/>
        <v>117</v>
      </c>
      <c r="GH65" s="13">
        <f t="shared" si="45"/>
        <v>123</v>
      </c>
      <c r="GI65" s="13">
        <f t="shared" si="45"/>
        <v>184</v>
      </c>
      <c r="GJ65" s="13">
        <f t="shared" si="45"/>
        <v>189</v>
      </c>
      <c r="GK65" s="13">
        <f t="shared" si="45"/>
        <v>217</v>
      </c>
      <c r="GL65" s="13">
        <f t="shared" si="45"/>
        <v>190</v>
      </c>
      <c r="GM65" s="13">
        <f t="shared" si="45"/>
        <v>185</v>
      </c>
      <c r="GN65" s="13">
        <f t="shared" si="45"/>
        <v>201</v>
      </c>
      <c r="GO65" s="13">
        <f t="shared" si="45"/>
        <v>162</v>
      </c>
      <c r="GP65" s="13">
        <f t="shared" si="45"/>
        <v>189</v>
      </c>
      <c r="GQ65" s="13">
        <f t="shared" si="45"/>
        <v>206</v>
      </c>
      <c r="GR65" s="13">
        <f t="shared" si="45"/>
        <v>174</v>
      </c>
      <c r="GS65" s="13">
        <f t="shared" si="45"/>
        <v>147</v>
      </c>
      <c r="GT65" s="13">
        <f t="shared" si="45"/>
        <v>146</v>
      </c>
      <c r="GU65" s="13">
        <f t="shared" si="45"/>
        <v>199</v>
      </c>
      <c r="GV65" s="13">
        <f t="shared" si="45"/>
        <v>154</v>
      </c>
      <c r="GW65" s="13">
        <f t="shared" si="45"/>
        <v>149</v>
      </c>
      <c r="GX65" s="13">
        <f t="shared" si="45"/>
        <v>221</v>
      </c>
      <c r="GY65" s="13">
        <f t="shared" si="45"/>
        <v>396</v>
      </c>
      <c r="GZ65" s="13">
        <f t="shared" si="45"/>
        <v>318</v>
      </c>
      <c r="HA65" s="13">
        <f t="shared" si="45"/>
        <v>358</v>
      </c>
      <c r="HB65" s="13">
        <f t="shared" si="45"/>
        <v>372</v>
      </c>
      <c r="HC65" s="13">
        <f t="shared" si="45"/>
        <v>306</v>
      </c>
      <c r="HD65" s="13">
        <f t="shared" si="45"/>
        <v>315</v>
      </c>
      <c r="HE65" s="13">
        <f t="shared" si="45"/>
        <v>263</v>
      </c>
      <c r="HF65" s="13">
        <f t="shared" si="45"/>
        <v>238</v>
      </c>
      <c r="HG65" s="13">
        <f t="shared" si="45"/>
        <v>377</v>
      </c>
      <c r="HH65" s="13">
        <f t="shared" si="45"/>
        <v>348</v>
      </c>
      <c r="HI65" s="13">
        <f t="shared" si="45"/>
        <v>337</v>
      </c>
      <c r="HJ65" s="13">
        <f t="shared" si="45"/>
        <v>321</v>
      </c>
      <c r="HK65" s="13">
        <f t="shared" ref="HK65:HQ65" si="46">SUM(HK61:HK64)</f>
        <v>263</v>
      </c>
      <c r="HL65" s="13">
        <f t="shared" si="46"/>
        <v>234</v>
      </c>
      <c r="HM65" s="13">
        <f t="shared" si="46"/>
        <v>230</v>
      </c>
      <c r="HN65" s="13">
        <f t="shared" si="46"/>
        <v>253</v>
      </c>
      <c r="HO65" s="13">
        <f t="shared" si="46"/>
        <v>267</v>
      </c>
      <c r="HP65" s="13">
        <f t="shared" si="46"/>
        <v>239</v>
      </c>
      <c r="HQ65" s="13">
        <f t="shared" si="46"/>
        <v>225</v>
      </c>
      <c r="HR65" s="13">
        <f t="shared" ref="HR65:HX65" si="47">SUM(HR61:HR64)</f>
        <v>180</v>
      </c>
      <c r="HS65" s="13">
        <f t="shared" si="47"/>
        <v>300</v>
      </c>
      <c r="HT65" s="13">
        <f t="shared" si="47"/>
        <v>265</v>
      </c>
      <c r="HU65" s="122">
        <f t="shared" si="47"/>
        <v>247</v>
      </c>
      <c r="HV65" s="13">
        <f t="shared" si="47"/>
        <v>235</v>
      </c>
      <c r="HW65" s="13">
        <f t="shared" si="47"/>
        <v>171</v>
      </c>
      <c r="HX65" s="13">
        <f t="shared" si="47"/>
        <v>201</v>
      </c>
      <c r="HY65" s="13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48">SUM(ID61:ID64)</f>
        <v>137</v>
      </c>
      <c r="IE65" s="13">
        <f t="shared" si="48"/>
        <v>193</v>
      </c>
      <c r="IF65" s="13">
        <f t="shared" si="48"/>
        <v>166</v>
      </c>
      <c r="IG65" s="13">
        <f t="shared" si="48"/>
        <v>180</v>
      </c>
      <c r="IH65" s="13">
        <f t="shared" si="48"/>
        <v>0</v>
      </c>
      <c r="II65" s="13">
        <f t="shared" si="48"/>
        <v>0</v>
      </c>
      <c r="IJ65" s="13">
        <f t="shared" si="48"/>
        <v>0</v>
      </c>
      <c r="IK65" s="13">
        <f t="shared" si="48"/>
        <v>0</v>
      </c>
      <c r="IL65" s="13">
        <f t="shared" si="48"/>
        <v>0</v>
      </c>
      <c r="IM65" s="13">
        <f t="shared" si="48"/>
        <v>0</v>
      </c>
      <c r="IN65" s="13">
        <f t="shared" si="48"/>
        <v>0</v>
      </c>
      <c r="IO65" s="13">
        <f t="shared" si="48"/>
        <v>0</v>
      </c>
      <c r="IP65" s="13">
        <f t="shared" si="48"/>
        <v>0</v>
      </c>
      <c r="IQ65" s="13">
        <f t="shared" si="48"/>
        <v>0</v>
      </c>
      <c r="IR65" s="13">
        <f t="shared" si="48"/>
        <v>0</v>
      </c>
      <c r="IS65" s="13">
        <f t="shared" si="48"/>
        <v>0</v>
      </c>
    </row>
    <row r="66" spans="1:253" ht="14.25" customHeight="1">
      <c r="A66" s="206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129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>
      <c r="A67" s="218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3">
        <v>772979</v>
      </c>
      <c r="HS67" s="133">
        <v>740515</v>
      </c>
      <c r="HT67" s="133">
        <v>751899</v>
      </c>
      <c r="HU67" s="134">
        <v>765320</v>
      </c>
      <c r="HV67" s="133">
        <v>711955</v>
      </c>
      <c r="HW67" s="133">
        <v>712237</v>
      </c>
      <c r="HX67" s="133">
        <v>614297</v>
      </c>
      <c r="HY67" s="133">
        <v>693245</v>
      </c>
      <c r="HZ67" s="133">
        <v>711033</v>
      </c>
      <c r="IA67" s="133">
        <v>632584</v>
      </c>
      <c r="IB67" s="133">
        <v>694886</v>
      </c>
      <c r="IC67" s="133">
        <v>713297</v>
      </c>
      <c r="ID67" s="133">
        <v>566966</v>
      </c>
      <c r="IE67" s="133">
        <v>699538</v>
      </c>
      <c r="IF67" s="133">
        <v>652373</v>
      </c>
      <c r="IG67" s="134">
        <v>695134</v>
      </c>
      <c r="IH67" s="133"/>
      <c r="II67" s="133"/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>
      <c r="A68" s="218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3">
        <v>570000</v>
      </c>
      <c r="HS68" s="133">
        <v>577250</v>
      </c>
      <c r="HT68" s="133">
        <v>560000</v>
      </c>
      <c r="HU68" s="134">
        <v>595000</v>
      </c>
      <c r="HV68" s="133">
        <v>545000</v>
      </c>
      <c r="HW68" s="133">
        <v>550000</v>
      </c>
      <c r="HX68" s="133">
        <v>507000</v>
      </c>
      <c r="HY68" s="133">
        <v>595000</v>
      </c>
      <c r="HZ68" s="133">
        <v>600000</v>
      </c>
      <c r="IA68" s="133">
        <v>519654</v>
      </c>
      <c r="IB68" s="133">
        <v>515000</v>
      </c>
      <c r="IC68" s="133">
        <v>582500</v>
      </c>
      <c r="ID68" s="133">
        <v>470000</v>
      </c>
      <c r="IE68" s="133">
        <v>550000</v>
      </c>
      <c r="IF68" s="133">
        <v>544950</v>
      </c>
      <c r="IG68" s="134">
        <v>537381</v>
      </c>
      <c r="IH68" s="133"/>
      <c r="II68" s="133"/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>
      <c r="A69" s="218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3">
        <v>140682279</v>
      </c>
      <c r="HS69" s="133">
        <v>222154531</v>
      </c>
      <c r="HT69" s="133">
        <v>199253257</v>
      </c>
      <c r="HU69" s="134">
        <v>189034064</v>
      </c>
      <c r="HV69" s="133">
        <v>167309528</v>
      </c>
      <c r="HW69" s="133">
        <v>131792618</v>
      </c>
      <c r="HX69" s="133">
        <v>123473834</v>
      </c>
      <c r="HY69" s="133">
        <v>115771984</v>
      </c>
      <c r="HZ69" s="133">
        <v>114476319</v>
      </c>
      <c r="IA69" s="133">
        <v>101846155</v>
      </c>
      <c r="IB69" s="133">
        <v>91030096</v>
      </c>
      <c r="IC69" s="133">
        <v>72043087</v>
      </c>
      <c r="ID69" s="133">
        <v>77678473</v>
      </c>
      <c r="IE69" s="133">
        <v>135010870</v>
      </c>
      <c r="IF69" s="133">
        <v>105684431</v>
      </c>
      <c r="IG69" s="134">
        <v>125124278</v>
      </c>
      <c r="IH69" s="133"/>
      <c r="II69" s="133"/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>
      <c r="A70" s="217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22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>
      <c r="A71" s="206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129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>
      <c r="A72" s="218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3">
        <v>434972539</v>
      </c>
      <c r="HS72" s="133">
        <v>420342722</v>
      </c>
      <c r="HT72" s="133">
        <v>404419509</v>
      </c>
      <c r="HU72" s="134">
        <v>342572368</v>
      </c>
      <c r="HV72" s="133">
        <v>288232722</v>
      </c>
      <c r="HW72" s="33" t="s">
        <v>388</v>
      </c>
      <c r="HX72" s="33">
        <v>312376556</v>
      </c>
      <c r="HY72" s="33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33">
        <v>245855997</v>
      </c>
      <c r="IF72" s="33">
        <v>257858679</v>
      </c>
      <c r="IG72" s="134">
        <v>245444760</v>
      </c>
      <c r="IH72" s="133"/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>
      <c r="A73" s="217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29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4">
        <v>255</v>
      </c>
      <c r="HT74" s="4">
        <v>226</v>
      </c>
      <c r="HU74" s="122">
        <v>217</v>
      </c>
      <c r="HV74" s="4">
        <v>203</v>
      </c>
      <c r="HW74" s="4">
        <v>145</v>
      </c>
      <c r="HX74" s="4">
        <v>164</v>
      </c>
      <c r="HY74" s="4">
        <v>143</v>
      </c>
      <c r="HZ74" s="4">
        <v>143</v>
      </c>
      <c r="IA74" s="4">
        <v>137</v>
      </c>
      <c r="IB74" s="4">
        <v>102</v>
      </c>
      <c r="IC74" s="4">
        <v>79</v>
      </c>
      <c r="ID74" s="4">
        <v>106</v>
      </c>
      <c r="IE74" s="4">
        <v>162</v>
      </c>
      <c r="IF74" s="4">
        <v>133</v>
      </c>
      <c r="IG74" s="122">
        <v>145</v>
      </c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</row>
    <row r="75" spans="1:253" ht="14.25" customHeight="1">
      <c r="A75" s="218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3">
        <v>854864</v>
      </c>
      <c r="HS75" s="133">
        <v>810672</v>
      </c>
      <c r="HT75" s="133">
        <v>801753</v>
      </c>
      <c r="HU75" s="134">
        <v>815970</v>
      </c>
      <c r="HV75" s="133">
        <v>766103</v>
      </c>
      <c r="HW75" s="133">
        <v>764108</v>
      </c>
      <c r="HX75" s="133">
        <v>667851</v>
      </c>
      <c r="HY75" s="133">
        <v>744490</v>
      </c>
      <c r="HZ75" s="133">
        <v>757506</v>
      </c>
      <c r="IA75" s="133">
        <v>673071</v>
      </c>
      <c r="IB75" s="133">
        <v>786902</v>
      </c>
      <c r="IC75" s="133">
        <v>781719</v>
      </c>
      <c r="ID75" s="133">
        <v>627634</v>
      </c>
      <c r="IE75" s="133">
        <v>746793</v>
      </c>
      <c r="IF75" s="133">
        <v>707063</v>
      </c>
      <c r="IG75" s="134">
        <v>766303</v>
      </c>
      <c r="IH75" s="133"/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>
      <c r="A76" s="218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3">
        <v>637000</v>
      </c>
      <c r="HS76" s="133">
        <v>635000</v>
      </c>
      <c r="HT76" s="133">
        <v>620000</v>
      </c>
      <c r="HU76" s="134">
        <v>650000</v>
      </c>
      <c r="HV76" s="133">
        <v>581000</v>
      </c>
      <c r="HW76" s="133">
        <v>608000</v>
      </c>
      <c r="HX76" s="133">
        <v>549450</v>
      </c>
      <c r="HY76" s="133">
        <v>635000</v>
      </c>
      <c r="HZ76" s="133">
        <v>650000</v>
      </c>
      <c r="IA76" s="133">
        <v>560000</v>
      </c>
      <c r="IB76" s="133">
        <v>565000</v>
      </c>
      <c r="IC76" s="133">
        <v>629900</v>
      </c>
      <c r="ID76" s="133">
        <v>500000</v>
      </c>
      <c r="IE76" s="133">
        <v>573750</v>
      </c>
      <c r="IF76" s="133">
        <v>585000</v>
      </c>
      <c r="IG76" s="134">
        <v>590000</v>
      </c>
      <c r="IH76" s="133"/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>
      <c r="A77" s="218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3">
        <v>128229719</v>
      </c>
      <c r="HS77" s="133">
        <v>206721597</v>
      </c>
      <c r="HT77" s="133">
        <v>181196314</v>
      </c>
      <c r="HU77" s="134">
        <v>177065561</v>
      </c>
      <c r="HV77" s="133">
        <v>155518920</v>
      </c>
      <c r="HW77" s="133">
        <v>110795800</v>
      </c>
      <c r="HX77" s="133">
        <v>109527585</v>
      </c>
      <c r="HY77" s="133">
        <v>106462185</v>
      </c>
      <c r="HZ77" s="133">
        <v>108323475</v>
      </c>
      <c r="IA77" s="133">
        <v>92210755</v>
      </c>
      <c r="IB77" s="133">
        <v>80264099</v>
      </c>
      <c r="IC77" s="133">
        <v>61755840</v>
      </c>
      <c r="ID77" s="133">
        <v>66529222</v>
      </c>
      <c r="IE77" s="133">
        <v>120980574</v>
      </c>
      <c r="IF77" s="133">
        <v>94039490</v>
      </c>
      <c r="IG77" s="134">
        <v>111114078</v>
      </c>
      <c r="IH77" s="133"/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>
      <c r="A78" s="217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29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4">
        <v>25</v>
      </c>
      <c r="HT79" s="4">
        <v>31</v>
      </c>
      <c r="HU79" s="122">
        <v>20</v>
      </c>
      <c r="HV79" s="4">
        <v>22</v>
      </c>
      <c r="HW79" s="4">
        <v>20</v>
      </c>
      <c r="HX79" s="4">
        <v>21</v>
      </c>
      <c r="HY79" s="4">
        <v>12</v>
      </c>
      <c r="HZ79" s="4">
        <v>12</v>
      </c>
      <c r="IA79" s="4">
        <v>17</v>
      </c>
      <c r="IB79" s="4">
        <v>16</v>
      </c>
      <c r="IC79" s="4">
        <v>12</v>
      </c>
      <c r="ID79" s="4">
        <v>19</v>
      </c>
      <c r="IE79" s="4">
        <v>25</v>
      </c>
      <c r="IF79" s="4">
        <v>22</v>
      </c>
      <c r="IG79" s="122">
        <v>25</v>
      </c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</row>
    <row r="80" spans="1:253" ht="14.25" customHeight="1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3">
        <v>408772</v>
      </c>
      <c r="HS80" s="133">
        <v>355966</v>
      </c>
      <c r="HT80" s="133">
        <v>454969</v>
      </c>
      <c r="HU80" s="134">
        <v>412345</v>
      </c>
      <c r="HV80" s="133">
        <v>430789</v>
      </c>
      <c r="HW80" s="133">
        <v>409622</v>
      </c>
      <c r="HX80" s="133">
        <v>416836</v>
      </c>
      <c r="HY80" s="133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3">
        <v>432660</v>
      </c>
      <c r="IE80" s="133">
        <v>453832</v>
      </c>
      <c r="IF80" s="133">
        <v>413206</v>
      </c>
      <c r="IG80" s="134">
        <v>445972</v>
      </c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3">
        <v>392500</v>
      </c>
      <c r="HS81" s="133">
        <v>340850</v>
      </c>
      <c r="HT81" s="133">
        <v>455000</v>
      </c>
      <c r="HU81" s="134">
        <v>381500</v>
      </c>
      <c r="HV81" s="133">
        <v>431750</v>
      </c>
      <c r="HW81" s="133">
        <v>363000</v>
      </c>
      <c r="HX81" s="133">
        <v>385000</v>
      </c>
      <c r="HY81" s="133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3">
        <v>410000</v>
      </c>
      <c r="IE81" s="133">
        <v>399000</v>
      </c>
      <c r="IF81" s="133">
        <v>425500</v>
      </c>
      <c r="IG81" s="134">
        <v>390000</v>
      </c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3">
        <v>8993000</v>
      </c>
      <c r="HS82" s="133">
        <v>8899150</v>
      </c>
      <c r="HT82" s="133">
        <v>14104050</v>
      </c>
      <c r="HU82" s="134">
        <v>8246900</v>
      </c>
      <c r="HV82" s="133">
        <v>9477376</v>
      </c>
      <c r="HW82" s="133">
        <v>8192450</v>
      </c>
      <c r="HX82" s="133">
        <v>8753558</v>
      </c>
      <c r="HY82" s="133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3">
        <v>8220551</v>
      </c>
      <c r="IE82" s="133">
        <v>11345800</v>
      </c>
      <c r="IF82" s="133">
        <v>9090541</v>
      </c>
      <c r="IG82" s="134">
        <v>11149300</v>
      </c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>
      <c r="A83" s="217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29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5">
        <v>44621</v>
      </c>
      <c r="HT84" s="5">
        <v>44652</v>
      </c>
      <c r="HU84" s="120">
        <v>44682</v>
      </c>
      <c r="HV84" s="5">
        <v>44713</v>
      </c>
      <c r="HW84" s="5">
        <v>44743</v>
      </c>
      <c r="HX84" s="5">
        <v>44774</v>
      </c>
      <c r="HY84" s="5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5">
        <v>44986</v>
      </c>
      <c r="IF84" s="5">
        <v>45017</v>
      </c>
      <c r="IG84" s="120">
        <v>45047</v>
      </c>
      <c r="IH84" s="5">
        <v>45078</v>
      </c>
      <c r="II84" s="5">
        <v>45108</v>
      </c>
      <c r="IJ84" s="5">
        <v>45139</v>
      </c>
      <c r="IK84" s="5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>
      <c r="A85" s="202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21">
        <v>1</v>
      </c>
      <c r="HT85" s="21">
        <v>0</v>
      </c>
      <c r="HU85" s="136">
        <v>0</v>
      </c>
      <c r="HV85" s="21">
        <v>0</v>
      </c>
      <c r="HW85" s="21">
        <v>0</v>
      </c>
      <c r="HX85" s="21">
        <v>0</v>
      </c>
      <c r="HY85" s="21">
        <v>0</v>
      </c>
      <c r="HZ85" s="21">
        <v>0</v>
      </c>
      <c r="IA85" s="21">
        <v>0</v>
      </c>
      <c r="IB85" s="21">
        <v>0</v>
      </c>
      <c r="IC85" s="21">
        <v>0</v>
      </c>
      <c r="ID85" s="21">
        <v>1</v>
      </c>
      <c r="IE85" s="21">
        <v>0</v>
      </c>
      <c r="IF85" s="21">
        <v>1</v>
      </c>
      <c r="IG85" s="136">
        <v>0</v>
      </c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>
      <c r="A86" s="202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21">
        <v>2</v>
      </c>
      <c r="HT86" s="21">
        <v>1</v>
      </c>
      <c r="HU86" s="136">
        <v>0</v>
      </c>
      <c r="HV86" s="21">
        <v>0</v>
      </c>
      <c r="HW86" s="21">
        <v>2</v>
      </c>
      <c r="HX86" s="21">
        <v>1</v>
      </c>
      <c r="HY86" s="21">
        <v>0</v>
      </c>
      <c r="HZ86" s="21">
        <v>1</v>
      </c>
      <c r="IA86" s="21">
        <v>1</v>
      </c>
      <c r="IB86" s="21">
        <v>1</v>
      </c>
      <c r="IC86" s="21">
        <v>0</v>
      </c>
      <c r="ID86" s="21">
        <v>0</v>
      </c>
      <c r="IE86" s="21">
        <v>1</v>
      </c>
      <c r="IF86" s="21">
        <v>2</v>
      </c>
      <c r="IG86" s="136">
        <v>1</v>
      </c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>
      <c r="A87" s="206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129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>
      <c r="A88" s="219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49">CR26</f>
        <v>190</v>
      </c>
      <c r="CS88" s="17">
        <f t="shared" si="49"/>
        <v>173</v>
      </c>
      <c r="CT88" s="17">
        <f t="shared" si="49"/>
        <v>177</v>
      </c>
      <c r="CU88" s="17">
        <f t="shared" si="49"/>
        <v>178</v>
      </c>
      <c r="CV88" s="17">
        <f t="shared" si="49"/>
        <v>175</v>
      </c>
      <c r="CW88" s="17">
        <f t="shared" si="49"/>
        <v>169</v>
      </c>
      <c r="CX88" s="17">
        <f t="shared" si="49"/>
        <v>186</v>
      </c>
      <c r="CY88" s="17">
        <f t="shared" si="49"/>
        <v>120</v>
      </c>
      <c r="CZ88" s="17">
        <f t="shared" si="49"/>
        <v>152</v>
      </c>
      <c r="DA88" s="17">
        <f t="shared" si="49"/>
        <v>126</v>
      </c>
      <c r="DB88" s="17">
        <f t="shared" si="49"/>
        <v>150</v>
      </c>
      <c r="DC88" s="17">
        <f t="shared" si="49"/>
        <v>162</v>
      </c>
      <c r="DD88" s="17">
        <f t="shared" si="49"/>
        <v>160</v>
      </c>
      <c r="DE88" s="17">
        <f t="shared" si="49"/>
        <v>161</v>
      </c>
      <c r="DF88" s="17">
        <f t="shared" si="49"/>
        <v>153</v>
      </c>
      <c r="DG88" s="17">
        <f t="shared" si="49"/>
        <v>145</v>
      </c>
      <c r="DH88" s="17">
        <f t="shared" si="49"/>
        <v>129</v>
      </c>
      <c r="DI88" s="17">
        <f t="shared" si="49"/>
        <v>127</v>
      </c>
      <c r="DJ88" s="17">
        <f t="shared" si="49"/>
        <v>132</v>
      </c>
      <c r="DK88" s="17">
        <f t="shared" si="49"/>
        <v>132</v>
      </c>
      <c r="DL88" s="17">
        <f t="shared" si="49"/>
        <v>134</v>
      </c>
      <c r="DM88" s="17">
        <f t="shared" si="49"/>
        <v>133</v>
      </c>
      <c r="DN88" s="17">
        <f t="shared" si="49"/>
        <v>139</v>
      </c>
      <c r="DO88" s="17">
        <f t="shared" si="49"/>
        <v>136</v>
      </c>
      <c r="DP88" s="17">
        <f t="shared" si="49"/>
        <v>132</v>
      </c>
      <c r="DQ88" s="17">
        <f t="shared" si="49"/>
        <v>120</v>
      </c>
      <c r="DR88" s="17">
        <f t="shared" si="49"/>
        <v>105</v>
      </c>
      <c r="DS88" s="17">
        <f t="shared" si="49"/>
        <v>98</v>
      </c>
      <c r="DT88" s="17">
        <f t="shared" si="49"/>
        <v>93</v>
      </c>
      <c r="DU88" s="17">
        <f t="shared" si="49"/>
        <v>89</v>
      </c>
      <c r="DV88" s="17">
        <f t="shared" si="49"/>
        <v>91</v>
      </c>
      <c r="DW88" s="17">
        <f t="shared" si="49"/>
        <v>87</v>
      </c>
      <c r="DX88" s="17">
        <f t="shared" si="49"/>
        <v>78</v>
      </c>
      <c r="DY88" s="17">
        <f t="shared" si="49"/>
        <v>91</v>
      </c>
      <c r="DZ88" s="17">
        <f t="shared" si="49"/>
        <v>96</v>
      </c>
      <c r="EA88" s="17">
        <f t="shared" si="49"/>
        <v>91</v>
      </c>
      <c r="EB88" s="17">
        <f t="shared" si="49"/>
        <v>86</v>
      </c>
      <c r="EC88" s="17">
        <f t="shared" si="49"/>
        <v>85</v>
      </c>
      <c r="ED88" s="17">
        <f t="shared" si="49"/>
        <v>80</v>
      </c>
      <c r="EE88" s="17">
        <f t="shared" si="49"/>
        <v>84</v>
      </c>
      <c r="EF88" s="17">
        <f t="shared" si="49"/>
        <v>87</v>
      </c>
      <c r="EG88" s="17">
        <f t="shared" si="49"/>
        <v>85</v>
      </c>
      <c r="EH88" s="17">
        <f t="shared" si="49"/>
        <v>83</v>
      </c>
      <c r="EI88" s="17">
        <f t="shared" si="49"/>
        <v>87</v>
      </c>
      <c r="EJ88" s="17">
        <f t="shared" si="49"/>
        <v>66</v>
      </c>
      <c r="EK88" s="17">
        <f t="shared" si="49"/>
        <v>80</v>
      </c>
      <c r="EL88" s="17">
        <f t="shared" si="49"/>
        <v>82</v>
      </c>
      <c r="EM88" s="17">
        <f t="shared" si="49"/>
        <v>82</v>
      </c>
      <c r="EN88" s="17">
        <f t="shared" si="49"/>
        <v>74</v>
      </c>
      <c r="EO88" s="17">
        <f t="shared" si="49"/>
        <v>57</v>
      </c>
      <c r="EP88" s="17">
        <f t="shared" si="49"/>
        <v>54</v>
      </c>
      <c r="EQ88" s="17">
        <f t="shared" si="49"/>
        <v>52</v>
      </c>
      <c r="ER88" s="17">
        <f t="shared" si="49"/>
        <v>46</v>
      </c>
      <c r="ES88" s="17">
        <f t="shared" si="49"/>
        <v>46</v>
      </c>
      <c r="ET88" s="17">
        <f t="shared" si="49"/>
        <v>46</v>
      </c>
      <c r="EU88" s="17">
        <f t="shared" si="49"/>
        <v>39</v>
      </c>
      <c r="EV88" s="17">
        <f t="shared" si="49"/>
        <v>35</v>
      </c>
      <c r="EW88" s="17">
        <f t="shared" si="49"/>
        <v>36</v>
      </c>
      <c r="EX88" s="17">
        <f t="shared" si="49"/>
        <v>36</v>
      </c>
      <c r="EY88" s="17">
        <f t="shared" si="49"/>
        <v>32</v>
      </c>
      <c r="EZ88" s="17">
        <f t="shared" si="49"/>
        <v>31</v>
      </c>
      <c r="FA88" s="17">
        <f t="shared" si="49"/>
        <v>30</v>
      </c>
      <c r="FB88" s="17">
        <f t="shared" si="49"/>
        <v>32</v>
      </c>
      <c r="FC88" s="17">
        <f t="shared" si="49"/>
        <v>30</v>
      </c>
      <c r="FD88" s="17">
        <f t="shared" si="49"/>
        <v>34</v>
      </c>
      <c r="FE88" s="17">
        <f t="shared" si="49"/>
        <v>17</v>
      </c>
      <c r="FF88" s="17">
        <f t="shared" si="49"/>
        <v>30</v>
      </c>
      <c r="FG88" s="17">
        <f t="shared" si="49"/>
        <v>31</v>
      </c>
      <c r="FH88" s="17">
        <f t="shared" si="49"/>
        <v>22</v>
      </c>
      <c r="FI88" s="17">
        <f t="shared" si="49"/>
        <v>18</v>
      </c>
      <c r="FJ88" s="17">
        <f t="shared" si="49"/>
        <v>22</v>
      </c>
      <c r="FK88" s="17">
        <f t="shared" si="49"/>
        <v>18</v>
      </c>
      <c r="FL88" s="17">
        <f t="shared" si="49"/>
        <v>15</v>
      </c>
      <c r="FM88" s="17">
        <f t="shared" si="49"/>
        <v>18</v>
      </c>
      <c r="FN88" s="17">
        <f t="shared" si="49"/>
        <v>19</v>
      </c>
      <c r="FO88" s="17">
        <f t="shared" si="49"/>
        <v>15</v>
      </c>
      <c r="FP88" s="17">
        <f t="shared" si="49"/>
        <v>10</v>
      </c>
      <c r="FQ88" s="17">
        <f t="shared" si="49"/>
        <v>10</v>
      </c>
      <c r="FR88" s="17">
        <f t="shared" si="49"/>
        <v>7</v>
      </c>
      <c r="FS88" s="17">
        <f t="shared" si="49"/>
        <v>8</v>
      </c>
      <c r="FT88" s="17">
        <f t="shared" si="49"/>
        <v>10</v>
      </c>
      <c r="FU88" s="17">
        <f t="shared" si="49"/>
        <v>7</v>
      </c>
      <c r="FV88" s="17">
        <f t="shared" si="49"/>
        <v>9</v>
      </c>
      <c r="FW88" s="17">
        <f t="shared" si="49"/>
        <v>13</v>
      </c>
      <c r="FX88" s="17">
        <f t="shared" si="49"/>
        <v>8</v>
      </c>
      <c r="FY88" s="17">
        <f t="shared" si="49"/>
        <v>7</v>
      </c>
      <c r="FZ88" s="17">
        <f t="shared" si="49"/>
        <v>4</v>
      </c>
      <c r="GA88" s="17">
        <f t="shared" si="49"/>
        <v>9</v>
      </c>
      <c r="GB88" s="17">
        <f t="shared" si="49"/>
        <v>12</v>
      </c>
      <c r="GC88" s="17">
        <f t="shared" si="49"/>
        <v>10</v>
      </c>
      <c r="GD88" s="17">
        <f t="shared" si="49"/>
        <v>9</v>
      </c>
      <c r="GE88" s="17">
        <f t="shared" si="49"/>
        <v>6</v>
      </c>
      <c r="GF88" s="17">
        <f t="shared" si="49"/>
        <v>7</v>
      </c>
      <c r="GG88" s="17">
        <f t="shared" si="49"/>
        <v>4</v>
      </c>
      <c r="GH88" s="17">
        <f t="shared" si="49"/>
        <v>6</v>
      </c>
      <c r="GI88" s="17">
        <f t="shared" si="49"/>
        <v>6</v>
      </c>
      <c r="GJ88" s="17">
        <f t="shared" si="49"/>
        <v>8</v>
      </c>
      <c r="GK88" s="17">
        <f t="shared" si="49"/>
        <v>8</v>
      </c>
      <c r="GL88" s="17">
        <f t="shared" si="49"/>
        <v>4</v>
      </c>
      <c r="GM88" s="17">
        <f t="shared" si="49"/>
        <v>5</v>
      </c>
      <c r="GN88" s="17">
        <f t="shared" si="49"/>
        <v>7</v>
      </c>
      <c r="GO88" s="17">
        <f t="shared" si="49"/>
        <v>4</v>
      </c>
      <c r="GP88" s="17">
        <f t="shared" si="49"/>
        <v>5</v>
      </c>
      <c r="GQ88" s="17">
        <f t="shared" si="49"/>
        <v>5</v>
      </c>
      <c r="GR88" s="17">
        <f t="shared" si="49"/>
        <v>5</v>
      </c>
      <c r="GS88" s="17">
        <f t="shared" si="49"/>
        <v>7</v>
      </c>
      <c r="GT88" s="17">
        <f t="shared" si="49"/>
        <v>6</v>
      </c>
      <c r="GU88" s="17">
        <f t="shared" si="49"/>
        <v>8</v>
      </c>
      <c r="GV88" s="17">
        <f t="shared" si="49"/>
        <v>11</v>
      </c>
      <c r="GW88" s="17">
        <f t="shared" si="49"/>
        <v>10</v>
      </c>
      <c r="GX88" s="17">
        <f t="shared" si="49"/>
        <v>3</v>
      </c>
      <c r="GY88" s="17">
        <f t="shared" si="49"/>
        <v>6</v>
      </c>
      <c r="GZ88" s="17">
        <f t="shared" si="49"/>
        <v>6</v>
      </c>
      <c r="HA88" s="17">
        <f t="shared" si="49"/>
        <v>5</v>
      </c>
      <c r="HB88" s="17">
        <f t="shared" si="49"/>
        <v>1</v>
      </c>
      <c r="HC88" s="17">
        <f t="shared" si="49"/>
        <v>4</v>
      </c>
      <c r="HD88" s="17">
        <f t="shared" si="49"/>
        <v>3</v>
      </c>
      <c r="HE88" s="17">
        <f t="shared" si="49"/>
        <v>4</v>
      </c>
      <c r="HF88" s="17">
        <f t="shared" si="49"/>
        <v>5</v>
      </c>
      <c r="HG88" s="17">
        <f t="shared" si="49"/>
        <v>3</v>
      </c>
      <c r="HH88" s="17">
        <f t="shared" si="49"/>
        <v>3</v>
      </c>
      <c r="HI88" s="17">
        <f t="shared" si="49"/>
        <v>2</v>
      </c>
      <c r="HJ88" s="17">
        <f t="shared" ref="HJ88:HQ88" si="50">HJ26</f>
        <v>2</v>
      </c>
      <c r="HK88" s="17">
        <f t="shared" si="50"/>
        <v>2</v>
      </c>
      <c r="HL88" s="17">
        <f t="shared" si="50"/>
        <v>1</v>
      </c>
      <c r="HM88" s="17">
        <f t="shared" si="50"/>
        <v>2</v>
      </c>
      <c r="HN88" s="17">
        <f t="shared" si="50"/>
        <v>2</v>
      </c>
      <c r="HO88" s="17">
        <f t="shared" si="50"/>
        <v>0</v>
      </c>
      <c r="HP88" s="17">
        <f t="shared" si="50"/>
        <v>3</v>
      </c>
      <c r="HQ88" s="17">
        <f t="shared" si="50"/>
        <v>2</v>
      </c>
      <c r="HR88" s="17">
        <f t="shared" ref="HR88:HX88" si="51">HR26</f>
        <v>0</v>
      </c>
      <c r="HS88" s="17">
        <f t="shared" si="51"/>
        <v>1</v>
      </c>
      <c r="HT88" s="17">
        <f t="shared" si="51"/>
        <v>0</v>
      </c>
      <c r="HU88" s="136">
        <f t="shared" si="51"/>
        <v>0</v>
      </c>
      <c r="HV88" s="17">
        <f t="shared" si="51"/>
        <v>0</v>
      </c>
      <c r="HW88" s="17">
        <f t="shared" si="51"/>
        <v>0</v>
      </c>
      <c r="HX88" s="17">
        <f t="shared" si="51"/>
        <v>0</v>
      </c>
      <c r="HY88" s="17">
        <f t="shared" ref="HY88:IC89" si="52">HY26</f>
        <v>0</v>
      </c>
      <c r="HZ88" s="17">
        <f t="shared" si="52"/>
        <v>0</v>
      </c>
      <c r="IA88" s="17">
        <f t="shared" si="52"/>
        <v>0</v>
      </c>
      <c r="IB88" s="17">
        <f t="shared" si="52"/>
        <v>0</v>
      </c>
      <c r="IC88" s="17">
        <f t="shared" si="52"/>
        <v>0</v>
      </c>
      <c r="ID88" s="17">
        <f t="shared" ref="ID88:IS88" si="53">ID26</f>
        <v>0</v>
      </c>
      <c r="IE88" s="17">
        <f t="shared" si="53"/>
        <v>0</v>
      </c>
      <c r="IF88" s="17">
        <f t="shared" si="53"/>
        <v>0</v>
      </c>
      <c r="IG88" s="136">
        <f t="shared" si="53"/>
        <v>0</v>
      </c>
      <c r="IH88" s="17">
        <f t="shared" si="53"/>
        <v>0</v>
      </c>
      <c r="II88" s="17">
        <f t="shared" si="53"/>
        <v>0</v>
      </c>
      <c r="IJ88" s="17">
        <f t="shared" si="53"/>
        <v>0</v>
      </c>
      <c r="IK88" s="17">
        <f t="shared" si="53"/>
        <v>0</v>
      </c>
      <c r="IL88" s="17">
        <f t="shared" si="53"/>
        <v>0</v>
      </c>
      <c r="IM88" s="17">
        <f t="shared" si="53"/>
        <v>0</v>
      </c>
      <c r="IN88" s="17">
        <f t="shared" si="53"/>
        <v>0</v>
      </c>
      <c r="IO88" s="17">
        <f t="shared" si="53"/>
        <v>0</v>
      </c>
      <c r="IP88" s="17">
        <f t="shared" si="53"/>
        <v>0</v>
      </c>
      <c r="IQ88" s="17">
        <f t="shared" si="53"/>
        <v>0</v>
      </c>
      <c r="IR88" s="17">
        <f t="shared" si="53"/>
        <v>0</v>
      </c>
      <c r="IS88" s="17">
        <f t="shared" si="53"/>
        <v>0</v>
      </c>
    </row>
    <row r="89" spans="1:253" ht="14.25" customHeight="1">
      <c r="A89" s="219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54">CR27</f>
        <v>83</v>
      </c>
      <c r="CS89" s="17">
        <f t="shared" si="54"/>
        <v>78</v>
      </c>
      <c r="CT89" s="17">
        <f t="shared" si="54"/>
        <v>71</v>
      </c>
      <c r="CU89" s="17">
        <f t="shared" si="54"/>
        <v>61</v>
      </c>
      <c r="CV89" s="17">
        <f t="shared" si="54"/>
        <v>69</v>
      </c>
      <c r="CW89" s="17">
        <f t="shared" si="54"/>
        <v>60</v>
      </c>
      <c r="CX89" s="17">
        <f t="shared" si="54"/>
        <v>65</v>
      </c>
      <c r="CY89" s="17">
        <f t="shared" si="54"/>
        <v>62</v>
      </c>
      <c r="CZ89" s="17">
        <f t="shared" si="54"/>
        <v>85</v>
      </c>
      <c r="DA89" s="17">
        <f t="shared" si="54"/>
        <v>75</v>
      </c>
      <c r="DB89" s="17">
        <f t="shared" si="54"/>
        <v>78</v>
      </c>
      <c r="DC89" s="17">
        <f t="shared" si="54"/>
        <v>74</v>
      </c>
      <c r="DD89" s="17">
        <f t="shared" si="54"/>
        <v>82</v>
      </c>
      <c r="DE89" s="17">
        <f t="shared" si="54"/>
        <v>69</v>
      </c>
      <c r="DF89" s="17">
        <f t="shared" si="54"/>
        <v>68</v>
      </c>
      <c r="DG89" s="17">
        <f t="shared" si="54"/>
        <v>60</v>
      </c>
      <c r="DH89" s="17">
        <f t="shared" si="54"/>
        <v>56</v>
      </c>
      <c r="DI89" s="17">
        <f t="shared" si="54"/>
        <v>61</v>
      </c>
      <c r="DJ89" s="17">
        <f t="shared" si="54"/>
        <v>64</v>
      </c>
      <c r="DK89" s="17">
        <f t="shared" si="54"/>
        <v>80</v>
      </c>
      <c r="DL89" s="17">
        <f t="shared" si="54"/>
        <v>84</v>
      </c>
      <c r="DM89" s="17">
        <f t="shared" si="54"/>
        <v>67</v>
      </c>
      <c r="DN89" s="17">
        <f t="shared" si="54"/>
        <v>63</v>
      </c>
      <c r="DO89" s="17">
        <f t="shared" si="54"/>
        <v>56</v>
      </c>
      <c r="DP89" s="17">
        <f t="shared" si="54"/>
        <v>60</v>
      </c>
      <c r="DQ89" s="17">
        <f t="shared" si="54"/>
        <v>58</v>
      </c>
      <c r="DR89" s="17">
        <f t="shared" si="54"/>
        <v>51</v>
      </c>
      <c r="DS89" s="17">
        <f t="shared" si="54"/>
        <v>47</v>
      </c>
      <c r="DT89" s="17">
        <f t="shared" si="54"/>
        <v>40</v>
      </c>
      <c r="DU89" s="17">
        <f t="shared" si="54"/>
        <v>53</v>
      </c>
      <c r="DV89" s="17">
        <f t="shared" si="54"/>
        <v>56</v>
      </c>
      <c r="DW89" s="17">
        <f t="shared" si="54"/>
        <v>58</v>
      </c>
      <c r="DX89" s="17">
        <f t="shared" si="54"/>
        <v>48</v>
      </c>
      <c r="DY89" s="17">
        <f t="shared" si="54"/>
        <v>42</v>
      </c>
      <c r="DZ89" s="17">
        <f t="shared" si="54"/>
        <v>40</v>
      </c>
      <c r="EA89" s="17">
        <f t="shared" si="54"/>
        <v>44</v>
      </c>
      <c r="EB89" s="17">
        <f t="shared" si="54"/>
        <v>37</v>
      </c>
      <c r="EC89" s="17">
        <f t="shared" si="54"/>
        <v>39</v>
      </c>
      <c r="ED89" s="17">
        <f t="shared" si="54"/>
        <v>41</v>
      </c>
      <c r="EE89" s="17">
        <f t="shared" si="54"/>
        <v>40</v>
      </c>
      <c r="EF89" s="17">
        <f t="shared" si="54"/>
        <v>47</v>
      </c>
      <c r="EG89" s="17">
        <f t="shared" si="54"/>
        <v>46</v>
      </c>
      <c r="EH89" s="17">
        <f t="shared" si="54"/>
        <v>36</v>
      </c>
      <c r="EI89" s="17">
        <f t="shared" si="54"/>
        <v>30</v>
      </c>
      <c r="EJ89" s="17">
        <f t="shared" si="54"/>
        <v>32</v>
      </c>
      <c r="EK89" s="17">
        <f t="shared" si="54"/>
        <v>32</v>
      </c>
      <c r="EL89" s="17">
        <f t="shared" si="54"/>
        <v>28</v>
      </c>
      <c r="EM89" s="17">
        <f t="shared" si="54"/>
        <v>22</v>
      </c>
      <c r="EN89" s="17">
        <f t="shared" si="54"/>
        <v>17</v>
      </c>
      <c r="EO89" s="17">
        <f t="shared" si="54"/>
        <v>20</v>
      </c>
      <c r="EP89" s="17">
        <f t="shared" si="54"/>
        <v>24</v>
      </c>
      <c r="EQ89" s="17">
        <f t="shared" si="54"/>
        <v>18</v>
      </c>
      <c r="ER89" s="17">
        <f t="shared" si="54"/>
        <v>18</v>
      </c>
      <c r="ES89" s="17">
        <f t="shared" si="54"/>
        <v>23</v>
      </c>
      <c r="ET89" s="17">
        <f t="shared" si="54"/>
        <v>22</v>
      </c>
      <c r="EU89" s="17">
        <f t="shared" si="54"/>
        <v>19</v>
      </c>
      <c r="EV89" s="17">
        <f t="shared" si="54"/>
        <v>20</v>
      </c>
      <c r="EW89" s="17">
        <f t="shared" si="54"/>
        <v>22</v>
      </c>
      <c r="EX89" s="17">
        <f t="shared" si="54"/>
        <v>23</v>
      </c>
      <c r="EY89" s="17">
        <f t="shared" si="54"/>
        <v>22</v>
      </c>
      <c r="EZ89" s="17">
        <f t="shared" si="54"/>
        <v>25</v>
      </c>
      <c r="FA89" s="17">
        <f t="shared" si="54"/>
        <v>23</v>
      </c>
      <c r="FB89" s="17">
        <f t="shared" si="54"/>
        <v>26</v>
      </c>
      <c r="FC89" s="17">
        <f t="shared" si="54"/>
        <v>22</v>
      </c>
      <c r="FD89" s="17">
        <f t="shared" si="54"/>
        <v>23</v>
      </c>
      <c r="FE89" s="17">
        <f t="shared" si="54"/>
        <v>19</v>
      </c>
      <c r="FF89" s="17">
        <f t="shared" si="54"/>
        <v>25</v>
      </c>
      <c r="FG89" s="17">
        <f t="shared" si="54"/>
        <v>24</v>
      </c>
      <c r="FH89" s="17">
        <f t="shared" si="54"/>
        <v>23</v>
      </c>
      <c r="FI89" s="17">
        <f t="shared" si="54"/>
        <v>21</v>
      </c>
      <c r="FJ89" s="17">
        <f t="shared" si="54"/>
        <v>18</v>
      </c>
      <c r="FK89" s="17">
        <f t="shared" si="54"/>
        <v>14</v>
      </c>
      <c r="FL89" s="17">
        <f t="shared" si="54"/>
        <v>11</v>
      </c>
      <c r="FM89" s="17">
        <f t="shared" si="54"/>
        <v>14</v>
      </c>
      <c r="FN89" s="17">
        <f t="shared" si="54"/>
        <v>16</v>
      </c>
      <c r="FO89" s="17">
        <f t="shared" si="54"/>
        <v>10</v>
      </c>
      <c r="FP89" s="17">
        <f t="shared" si="54"/>
        <v>13</v>
      </c>
      <c r="FQ89" s="17">
        <f t="shared" si="54"/>
        <v>11</v>
      </c>
      <c r="FR89" s="17">
        <f t="shared" si="54"/>
        <v>15</v>
      </c>
      <c r="FS89" s="17">
        <f t="shared" si="54"/>
        <v>16</v>
      </c>
      <c r="FT89" s="17">
        <f t="shared" si="54"/>
        <v>20</v>
      </c>
      <c r="FU89" s="17">
        <f t="shared" si="54"/>
        <v>16</v>
      </c>
      <c r="FV89" s="17">
        <f t="shared" si="54"/>
        <v>16</v>
      </c>
      <c r="FW89" s="17">
        <f t="shared" si="54"/>
        <v>19</v>
      </c>
      <c r="FX89" s="17">
        <f t="shared" si="54"/>
        <v>17</v>
      </c>
      <c r="FY89" s="17">
        <f t="shared" si="54"/>
        <v>15</v>
      </c>
      <c r="FZ89" s="17">
        <f t="shared" si="54"/>
        <v>14</v>
      </c>
      <c r="GA89" s="17">
        <f t="shared" si="54"/>
        <v>16</v>
      </c>
      <c r="GB89" s="17">
        <f t="shared" si="54"/>
        <v>14</v>
      </c>
      <c r="GC89" s="17">
        <f t="shared" si="54"/>
        <v>15</v>
      </c>
      <c r="GD89" s="17">
        <f t="shared" si="54"/>
        <v>12</v>
      </c>
      <c r="GE89" s="17">
        <f t="shared" si="54"/>
        <v>13</v>
      </c>
      <c r="GF89" s="17">
        <f t="shared" si="54"/>
        <v>16</v>
      </c>
      <c r="GG89" s="17">
        <f t="shared" si="54"/>
        <v>16</v>
      </c>
      <c r="GH89" s="17">
        <f t="shared" si="54"/>
        <v>16</v>
      </c>
      <c r="GI89" s="17">
        <f t="shared" si="54"/>
        <v>12</v>
      </c>
      <c r="GJ89" s="17">
        <f t="shared" si="54"/>
        <v>13</v>
      </c>
      <c r="GK89" s="17">
        <f t="shared" si="54"/>
        <v>10</v>
      </c>
      <c r="GL89" s="17">
        <f t="shared" si="54"/>
        <v>7</v>
      </c>
      <c r="GM89" s="17">
        <f t="shared" si="54"/>
        <v>11</v>
      </c>
      <c r="GN89" s="17">
        <f t="shared" si="54"/>
        <v>13</v>
      </c>
      <c r="GO89" s="17">
        <f t="shared" si="54"/>
        <v>5</v>
      </c>
      <c r="GP89" s="17">
        <f t="shared" si="54"/>
        <v>15</v>
      </c>
      <c r="GQ89" s="17">
        <f t="shared" si="54"/>
        <v>19</v>
      </c>
      <c r="GR89" s="17">
        <f t="shared" si="54"/>
        <v>16</v>
      </c>
      <c r="GS89" s="17">
        <f t="shared" si="54"/>
        <v>14</v>
      </c>
      <c r="GT89" s="17">
        <f t="shared" si="54"/>
        <v>10</v>
      </c>
      <c r="GU89" s="17">
        <f t="shared" si="54"/>
        <v>9</v>
      </c>
      <c r="GV89" s="17">
        <f t="shared" si="54"/>
        <v>12</v>
      </c>
      <c r="GW89" s="17">
        <f t="shared" si="54"/>
        <v>14</v>
      </c>
      <c r="GX89" s="17">
        <f t="shared" si="54"/>
        <v>7</v>
      </c>
      <c r="GY89" s="17">
        <f t="shared" si="54"/>
        <v>7</v>
      </c>
      <c r="GZ89" s="17">
        <f t="shared" si="54"/>
        <v>4</v>
      </c>
      <c r="HA89" s="17">
        <f t="shared" si="54"/>
        <v>2</v>
      </c>
      <c r="HB89" s="17">
        <f t="shared" si="54"/>
        <v>0</v>
      </c>
      <c r="HC89" s="17">
        <f t="shared" si="54"/>
        <v>3</v>
      </c>
      <c r="HD89" s="17">
        <f t="shared" si="54"/>
        <v>3</v>
      </c>
      <c r="HE89" s="17">
        <f t="shared" si="54"/>
        <v>1</v>
      </c>
      <c r="HF89" s="17">
        <f t="shared" si="54"/>
        <v>1</v>
      </c>
      <c r="HG89" s="17">
        <f t="shared" si="54"/>
        <v>0</v>
      </c>
      <c r="HH89" s="17">
        <f t="shared" si="54"/>
        <v>1</v>
      </c>
      <c r="HI89" s="17">
        <f t="shared" si="54"/>
        <v>2</v>
      </c>
      <c r="HJ89" s="17">
        <f t="shared" ref="HJ89:HQ89" si="55">HJ27</f>
        <v>3</v>
      </c>
      <c r="HK89" s="17">
        <f t="shared" si="55"/>
        <v>2</v>
      </c>
      <c r="HL89" s="17">
        <f t="shared" si="55"/>
        <v>0</v>
      </c>
      <c r="HM89" s="17">
        <f t="shared" si="55"/>
        <v>2</v>
      </c>
      <c r="HN89" s="17">
        <f t="shared" si="55"/>
        <v>2</v>
      </c>
      <c r="HO89" s="17">
        <f t="shared" si="55"/>
        <v>0</v>
      </c>
      <c r="HP89" s="17">
        <f t="shared" si="55"/>
        <v>3</v>
      </c>
      <c r="HQ89" s="17">
        <f t="shared" si="55"/>
        <v>4</v>
      </c>
      <c r="HR89" s="17">
        <f t="shared" ref="HR89:HX89" si="56">HR27</f>
        <v>3</v>
      </c>
      <c r="HS89" s="17">
        <f t="shared" si="56"/>
        <v>0</v>
      </c>
      <c r="HT89" s="17">
        <f t="shared" si="56"/>
        <v>0</v>
      </c>
      <c r="HU89" s="136">
        <f t="shared" si="56"/>
        <v>2</v>
      </c>
      <c r="HV89" s="17">
        <f t="shared" si="56"/>
        <v>1</v>
      </c>
      <c r="HW89" s="17">
        <f t="shared" si="56"/>
        <v>0</v>
      </c>
      <c r="HX89" s="17">
        <f t="shared" si="56"/>
        <v>2</v>
      </c>
      <c r="HY89" s="17">
        <f t="shared" si="52"/>
        <v>0</v>
      </c>
      <c r="HZ89" s="17">
        <f t="shared" si="52"/>
        <v>2</v>
      </c>
      <c r="IA89" s="17">
        <f t="shared" si="52"/>
        <v>1</v>
      </c>
      <c r="IB89" s="17">
        <f t="shared" si="52"/>
        <v>2</v>
      </c>
      <c r="IC89" s="17">
        <f t="shared" si="52"/>
        <v>0</v>
      </c>
      <c r="ID89" s="17">
        <f t="shared" ref="ID89:IS89" si="57">ID27</f>
        <v>0</v>
      </c>
      <c r="IE89" s="17">
        <f t="shared" si="57"/>
        <v>2</v>
      </c>
      <c r="IF89" s="17">
        <f t="shared" si="57"/>
        <v>4</v>
      </c>
      <c r="IG89" s="136">
        <f t="shared" si="57"/>
        <v>0</v>
      </c>
      <c r="IH89" s="17">
        <f t="shared" si="57"/>
        <v>0</v>
      </c>
      <c r="II89" s="17">
        <f t="shared" si="57"/>
        <v>0</v>
      </c>
      <c r="IJ89" s="17">
        <f t="shared" si="57"/>
        <v>0</v>
      </c>
      <c r="IK89" s="17">
        <f t="shared" si="57"/>
        <v>0</v>
      </c>
      <c r="IL89" s="17">
        <f t="shared" si="57"/>
        <v>0</v>
      </c>
      <c r="IM89" s="17">
        <f t="shared" si="57"/>
        <v>0</v>
      </c>
      <c r="IN89" s="17">
        <f t="shared" si="57"/>
        <v>0</v>
      </c>
      <c r="IO89" s="17">
        <f t="shared" si="57"/>
        <v>0</v>
      </c>
      <c r="IP89" s="17">
        <f t="shared" si="57"/>
        <v>0</v>
      </c>
      <c r="IQ89" s="17">
        <f t="shared" si="57"/>
        <v>0</v>
      </c>
      <c r="IR89" s="17">
        <f t="shared" si="57"/>
        <v>0</v>
      </c>
      <c r="IS89" s="17">
        <f t="shared" si="57"/>
        <v>0</v>
      </c>
    </row>
    <row r="90" spans="1:253" ht="14.25" customHeight="1">
      <c r="A90" s="209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58">SUM(CR88:CR89)</f>
        <v>273</v>
      </c>
      <c r="CS90" s="13">
        <f t="shared" si="58"/>
        <v>251</v>
      </c>
      <c r="CT90" s="13">
        <f t="shared" si="58"/>
        <v>248</v>
      </c>
      <c r="CU90" s="13">
        <f t="shared" si="58"/>
        <v>239</v>
      </c>
      <c r="CV90" s="13">
        <f t="shared" si="58"/>
        <v>244</v>
      </c>
      <c r="CW90" s="13">
        <f t="shared" si="58"/>
        <v>229</v>
      </c>
      <c r="CX90" s="13">
        <f t="shared" si="58"/>
        <v>251</v>
      </c>
      <c r="CY90" s="13">
        <f t="shared" si="58"/>
        <v>182</v>
      </c>
      <c r="CZ90" s="13">
        <f t="shared" si="58"/>
        <v>237</v>
      </c>
      <c r="DA90" s="13">
        <f t="shared" si="58"/>
        <v>201</v>
      </c>
      <c r="DB90" s="13">
        <f t="shared" si="58"/>
        <v>228</v>
      </c>
      <c r="DC90" s="13">
        <f t="shared" si="58"/>
        <v>236</v>
      </c>
      <c r="DD90" s="13">
        <f t="shared" si="58"/>
        <v>242</v>
      </c>
      <c r="DE90" s="13">
        <f t="shared" si="58"/>
        <v>230</v>
      </c>
      <c r="DF90" s="13">
        <f t="shared" si="58"/>
        <v>221</v>
      </c>
      <c r="DG90" s="13">
        <f t="shared" si="58"/>
        <v>205</v>
      </c>
      <c r="DH90" s="13">
        <f t="shared" si="58"/>
        <v>185</v>
      </c>
      <c r="DI90" s="13">
        <f t="shared" si="58"/>
        <v>188</v>
      </c>
      <c r="DJ90" s="13">
        <f t="shared" si="58"/>
        <v>196</v>
      </c>
      <c r="DK90" s="13">
        <f t="shared" si="58"/>
        <v>212</v>
      </c>
      <c r="DL90" s="13">
        <f t="shared" si="58"/>
        <v>218</v>
      </c>
      <c r="DM90" s="13">
        <f t="shared" si="58"/>
        <v>200</v>
      </c>
      <c r="DN90" s="13">
        <f t="shared" si="58"/>
        <v>202</v>
      </c>
      <c r="DO90" s="13">
        <f t="shared" si="58"/>
        <v>192</v>
      </c>
      <c r="DP90" s="13">
        <f t="shared" si="58"/>
        <v>192</v>
      </c>
      <c r="DQ90" s="13">
        <f t="shared" si="58"/>
        <v>178</v>
      </c>
      <c r="DR90" s="13">
        <f t="shared" si="58"/>
        <v>156</v>
      </c>
      <c r="DS90" s="13">
        <f t="shared" si="58"/>
        <v>145</v>
      </c>
      <c r="DT90" s="13">
        <f t="shared" si="58"/>
        <v>133</v>
      </c>
      <c r="DU90" s="13">
        <f t="shared" si="58"/>
        <v>142</v>
      </c>
      <c r="DV90" s="13">
        <f t="shared" si="58"/>
        <v>147</v>
      </c>
      <c r="DW90" s="13">
        <f t="shared" si="58"/>
        <v>145</v>
      </c>
      <c r="DX90" s="13">
        <f t="shared" si="58"/>
        <v>126</v>
      </c>
      <c r="DY90" s="13">
        <f t="shared" si="58"/>
        <v>133</v>
      </c>
      <c r="DZ90" s="13">
        <f t="shared" si="58"/>
        <v>136</v>
      </c>
      <c r="EA90" s="13">
        <f t="shared" si="58"/>
        <v>135</v>
      </c>
      <c r="EB90" s="13">
        <f t="shared" si="58"/>
        <v>123</v>
      </c>
      <c r="EC90" s="13">
        <f t="shared" si="58"/>
        <v>124</v>
      </c>
      <c r="ED90" s="13">
        <f t="shared" si="58"/>
        <v>121</v>
      </c>
      <c r="EE90" s="13">
        <f t="shared" si="58"/>
        <v>124</v>
      </c>
      <c r="EF90" s="13">
        <f t="shared" si="58"/>
        <v>134</v>
      </c>
      <c r="EG90" s="13">
        <f t="shared" si="58"/>
        <v>131</v>
      </c>
      <c r="EH90" s="13">
        <f t="shared" si="58"/>
        <v>119</v>
      </c>
      <c r="EI90" s="13">
        <f t="shared" si="58"/>
        <v>117</v>
      </c>
      <c r="EJ90" s="13">
        <f t="shared" si="58"/>
        <v>98</v>
      </c>
      <c r="EK90" s="13">
        <f t="shared" si="58"/>
        <v>112</v>
      </c>
      <c r="EL90" s="13">
        <f t="shared" si="58"/>
        <v>110</v>
      </c>
      <c r="EM90" s="13">
        <f t="shared" si="58"/>
        <v>104</v>
      </c>
      <c r="EN90" s="13">
        <f t="shared" si="58"/>
        <v>91</v>
      </c>
      <c r="EO90" s="13">
        <f t="shared" si="58"/>
        <v>77</v>
      </c>
      <c r="EP90" s="13">
        <f t="shared" si="58"/>
        <v>78</v>
      </c>
      <c r="EQ90" s="13">
        <f t="shared" si="58"/>
        <v>70</v>
      </c>
      <c r="ER90" s="13">
        <f t="shared" si="58"/>
        <v>64</v>
      </c>
      <c r="ES90" s="13">
        <f t="shared" si="58"/>
        <v>69</v>
      </c>
      <c r="ET90" s="13">
        <f t="shared" si="58"/>
        <v>68</v>
      </c>
      <c r="EU90" s="13">
        <f t="shared" si="58"/>
        <v>58</v>
      </c>
      <c r="EV90" s="13">
        <f t="shared" si="58"/>
        <v>55</v>
      </c>
      <c r="EW90" s="13">
        <f t="shared" si="58"/>
        <v>58</v>
      </c>
      <c r="EX90" s="13">
        <f t="shared" si="58"/>
        <v>59</v>
      </c>
      <c r="EY90" s="13">
        <f t="shared" si="58"/>
        <v>54</v>
      </c>
      <c r="EZ90" s="13">
        <f t="shared" si="58"/>
        <v>56</v>
      </c>
      <c r="FA90" s="13">
        <f t="shared" si="58"/>
        <v>53</v>
      </c>
      <c r="FB90" s="13">
        <f t="shared" si="58"/>
        <v>58</v>
      </c>
      <c r="FC90" s="13">
        <f t="shared" si="58"/>
        <v>52</v>
      </c>
      <c r="FD90" s="13">
        <f t="shared" si="58"/>
        <v>57</v>
      </c>
      <c r="FE90" s="13">
        <f t="shared" si="58"/>
        <v>36</v>
      </c>
      <c r="FF90" s="13">
        <f t="shared" si="58"/>
        <v>55</v>
      </c>
      <c r="FG90" s="13">
        <f t="shared" si="58"/>
        <v>55</v>
      </c>
      <c r="FH90" s="13">
        <f t="shared" si="58"/>
        <v>45</v>
      </c>
      <c r="FI90" s="13">
        <f t="shared" si="58"/>
        <v>39</v>
      </c>
      <c r="FJ90" s="13">
        <f t="shared" si="58"/>
        <v>40</v>
      </c>
      <c r="FK90" s="13">
        <f t="shared" si="58"/>
        <v>32</v>
      </c>
      <c r="FL90" s="13">
        <f t="shared" si="58"/>
        <v>26</v>
      </c>
      <c r="FM90" s="13">
        <f t="shared" si="58"/>
        <v>32</v>
      </c>
      <c r="FN90" s="13">
        <f t="shared" si="58"/>
        <v>35</v>
      </c>
      <c r="FO90" s="13">
        <f t="shared" si="58"/>
        <v>25</v>
      </c>
      <c r="FP90" s="13">
        <f t="shared" si="58"/>
        <v>23</v>
      </c>
      <c r="FQ90" s="13">
        <f t="shared" si="58"/>
        <v>21</v>
      </c>
      <c r="FR90" s="13">
        <f t="shared" si="58"/>
        <v>22</v>
      </c>
      <c r="FS90" s="13">
        <f t="shared" si="58"/>
        <v>24</v>
      </c>
      <c r="FT90" s="13">
        <f t="shared" si="58"/>
        <v>30</v>
      </c>
      <c r="FU90" s="13">
        <f t="shared" si="58"/>
        <v>23</v>
      </c>
      <c r="FV90" s="13">
        <f t="shared" si="58"/>
        <v>25</v>
      </c>
      <c r="FW90" s="13">
        <f t="shared" si="58"/>
        <v>32</v>
      </c>
      <c r="FX90" s="13">
        <f t="shared" si="58"/>
        <v>25</v>
      </c>
      <c r="FY90" s="13">
        <f t="shared" si="58"/>
        <v>22</v>
      </c>
      <c r="FZ90" s="13">
        <f t="shared" si="58"/>
        <v>18</v>
      </c>
      <c r="GA90" s="13">
        <f t="shared" si="58"/>
        <v>25</v>
      </c>
      <c r="GB90" s="13">
        <f t="shared" si="58"/>
        <v>26</v>
      </c>
      <c r="GC90" s="13">
        <f t="shared" si="58"/>
        <v>25</v>
      </c>
      <c r="GD90" s="13">
        <f t="shared" si="58"/>
        <v>21</v>
      </c>
      <c r="GE90" s="13">
        <f t="shared" si="58"/>
        <v>19</v>
      </c>
      <c r="GF90" s="13">
        <f t="shared" si="58"/>
        <v>23</v>
      </c>
      <c r="GG90" s="13">
        <f t="shared" si="58"/>
        <v>20</v>
      </c>
      <c r="GH90" s="13">
        <f t="shared" si="58"/>
        <v>22</v>
      </c>
      <c r="GI90" s="13">
        <f t="shared" si="58"/>
        <v>18</v>
      </c>
      <c r="GJ90" s="13">
        <f t="shared" si="58"/>
        <v>21</v>
      </c>
      <c r="GK90" s="13">
        <f t="shared" si="58"/>
        <v>18</v>
      </c>
      <c r="GL90" s="13">
        <f t="shared" si="58"/>
        <v>11</v>
      </c>
      <c r="GM90" s="13">
        <f t="shared" si="58"/>
        <v>16</v>
      </c>
      <c r="GN90" s="13">
        <f t="shared" si="58"/>
        <v>20</v>
      </c>
      <c r="GO90" s="13">
        <f t="shared" si="58"/>
        <v>9</v>
      </c>
      <c r="GP90" s="13">
        <f t="shared" si="58"/>
        <v>20</v>
      </c>
      <c r="GQ90" s="13">
        <f t="shared" si="58"/>
        <v>24</v>
      </c>
      <c r="GR90" s="13">
        <f t="shared" si="58"/>
        <v>21</v>
      </c>
      <c r="GS90" s="13">
        <f t="shared" si="58"/>
        <v>21</v>
      </c>
      <c r="GT90" s="13">
        <f t="shared" si="58"/>
        <v>16</v>
      </c>
      <c r="GU90" s="13">
        <f t="shared" si="58"/>
        <v>17</v>
      </c>
      <c r="GV90" s="13">
        <f t="shared" si="58"/>
        <v>23</v>
      </c>
      <c r="GW90" s="13">
        <f t="shared" si="58"/>
        <v>24</v>
      </c>
      <c r="GX90" s="13">
        <f t="shared" si="58"/>
        <v>10</v>
      </c>
      <c r="GY90" s="13">
        <f t="shared" si="58"/>
        <v>13</v>
      </c>
      <c r="GZ90" s="13">
        <f t="shared" si="58"/>
        <v>10</v>
      </c>
      <c r="HA90" s="13">
        <f t="shared" si="58"/>
        <v>7</v>
      </c>
      <c r="HB90" s="13">
        <f t="shared" si="58"/>
        <v>1</v>
      </c>
      <c r="HC90" s="13">
        <f t="shared" si="58"/>
        <v>7</v>
      </c>
      <c r="HD90" s="13">
        <f t="shared" si="58"/>
        <v>6</v>
      </c>
      <c r="HE90" s="13">
        <f t="shared" si="58"/>
        <v>5</v>
      </c>
      <c r="HF90" s="13">
        <f t="shared" si="58"/>
        <v>6</v>
      </c>
      <c r="HG90" s="13">
        <f t="shared" si="58"/>
        <v>3</v>
      </c>
      <c r="HH90" s="13">
        <f t="shared" si="58"/>
        <v>4</v>
      </c>
      <c r="HI90" s="13">
        <f t="shared" si="58"/>
        <v>4</v>
      </c>
      <c r="HJ90" s="13">
        <f t="shared" ref="HJ90:HQ90" si="59">SUM(HJ88:HJ89)</f>
        <v>5</v>
      </c>
      <c r="HK90" s="13">
        <f t="shared" si="59"/>
        <v>4</v>
      </c>
      <c r="HL90" s="13">
        <f t="shared" si="59"/>
        <v>1</v>
      </c>
      <c r="HM90" s="13">
        <f t="shared" si="59"/>
        <v>4</v>
      </c>
      <c r="HN90" s="13">
        <f t="shared" si="59"/>
        <v>4</v>
      </c>
      <c r="HO90" s="13">
        <f t="shared" si="59"/>
        <v>0</v>
      </c>
      <c r="HP90" s="13">
        <f t="shared" si="59"/>
        <v>6</v>
      </c>
      <c r="HQ90" s="13">
        <f t="shared" si="59"/>
        <v>6</v>
      </c>
      <c r="HR90" s="13">
        <f t="shared" ref="HR90:HX90" si="60">SUM(HR88:HR89)</f>
        <v>3</v>
      </c>
      <c r="HS90" s="13">
        <f t="shared" si="60"/>
        <v>1</v>
      </c>
      <c r="HT90" s="13">
        <f t="shared" si="60"/>
        <v>0</v>
      </c>
      <c r="HU90" s="122">
        <f t="shared" si="60"/>
        <v>2</v>
      </c>
      <c r="HV90" s="13">
        <f t="shared" si="60"/>
        <v>1</v>
      </c>
      <c r="HW90" s="13">
        <f t="shared" si="60"/>
        <v>0</v>
      </c>
      <c r="HX90" s="13">
        <f t="shared" si="60"/>
        <v>2</v>
      </c>
      <c r="HY90" s="13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61">SUM(ID88:ID89)</f>
        <v>0</v>
      </c>
      <c r="IE90" s="13">
        <f t="shared" si="61"/>
        <v>2</v>
      </c>
      <c r="IF90" s="13">
        <f t="shared" si="61"/>
        <v>4</v>
      </c>
      <c r="IG90" s="136">
        <f t="shared" si="61"/>
        <v>0</v>
      </c>
      <c r="IH90" s="13">
        <f t="shared" si="61"/>
        <v>0</v>
      </c>
      <c r="II90" s="13">
        <f t="shared" si="61"/>
        <v>0</v>
      </c>
      <c r="IJ90" s="13">
        <f t="shared" si="61"/>
        <v>0</v>
      </c>
      <c r="IK90" s="13">
        <f t="shared" si="61"/>
        <v>0</v>
      </c>
      <c r="IL90" s="13">
        <f t="shared" si="61"/>
        <v>0</v>
      </c>
      <c r="IM90" s="13">
        <f t="shared" si="61"/>
        <v>0</v>
      </c>
      <c r="IN90" s="13">
        <f t="shared" si="61"/>
        <v>0</v>
      </c>
      <c r="IO90" s="13">
        <f t="shared" si="61"/>
        <v>0</v>
      </c>
      <c r="IP90" s="13">
        <f t="shared" si="61"/>
        <v>0</v>
      </c>
      <c r="IQ90" s="13">
        <f t="shared" si="61"/>
        <v>0</v>
      </c>
      <c r="IR90" s="13">
        <f t="shared" si="61"/>
        <v>0</v>
      </c>
      <c r="IS90" s="13">
        <f t="shared" si="61"/>
        <v>0</v>
      </c>
    </row>
    <row r="91" spans="1:253" ht="14.25" customHeight="1">
      <c r="A91" s="217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29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>
      <c r="A92" s="206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0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>
      <c r="A93" s="218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32">
        <v>157210</v>
      </c>
      <c r="HT93" s="32">
        <v>193148</v>
      </c>
      <c r="HU93" s="140">
        <v>150081</v>
      </c>
      <c r="HV93" s="32">
        <v>157656</v>
      </c>
      <c r="HW93" s="32">
        <v>166514</v>
      </c>
      <c r="HX93" s="32">
        <v>160426</v>
      </c>
      <c r="HY93" s="32">
        <v>177062</v>
      </c>
      <c r="HZ93" s="32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32">
        <v>145315</v>
      </c>
      <c r="IF93" s="32">
        <v>182202</v>
      </c>
      <c r="IG93" s="140">
        <v>192220</v>
      </c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>
      <c r="A94" s="218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32">
        <v>128050</v>
      </c>
      <c r="HT94" s="32">
        <v>129900</v>
      </c>
      <c r="HU94" s="140">
        <v>129750</v>
      </c>
      <c r="HV94" s="32">
        <v>115750</v>
      </c>
      <c r="HW94" s="32">
        <v>147000</v>
      </c>
      <c r="HX94" s="32">
        <v>115050</v>
      </c>
      <c r="HY94" s="32">
        <v>110111</v>
      </c>
      <c r="HZ94" s="32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32">
        <v>99000</v>
      </c>
      <c r="IF94" s="32">
        <v>130000</v>
      </c>
      <c r="IG94" s="140">
        <v>112500</v>
      </c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>
      <c r="A95" s="218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32">
        <v>12576800</v>
      </c>
      <c r="HT95" s="32">
        <v>14486150</v>
      </c>
      <c r="HU95" s="140">
        <v>12006509</v>
      </c>
      <c r="HV95" s="32">
        <v>7882800</v>
      </c>
      <c r="HW95" s="32">
        <v>9324800</v>
      </c>
      <c r="HX95" s="32">
        <v>9946450</v>
      </c>
      <c r="HY95" s="32">
        <v>8499003</v>
      </c>
      <c r="HZ95" s="32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32">
        <v>6103250</v>
      </c>
      <c r="IF95" s="32">
        <v>8563500</v>
      </c>
      <c r="IG95" s="140">
        <v>7688800</v>
      </c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>
      <c r="A96" s="217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22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>
      <c r="A97" s="206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30">
        <v>44621</v>
      </c>
      <c r="HT97" s="30">
        <v>44652</v>
      </c>
      <c r="HU97" s="120">
        <v>44682</v>
      </c>
      <c r="HV97" s="30">
        <v>44713</v>
      </c>
      <c r="HW97" s="30">
        <v>44743</v>
      </c>
      <c r="HX97" s="30">
        <v>44774</v>
      </c>
      <c r="HY97" s="3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30">
        <v>44986</v>
      </c>
      <c r="IF97" s="30">
        <v>45017</v>
      </c>
      <c r="IG97" s="160">
        <v>45047</v>
      </c>
      <c r="IH97" s="30">
        <v>45078</v>
      </c>
      <c r="II97" s="30">
        <v>45108</v>
      </c>
      <c r="IJ97" s="30">
        <v>45139</v>
      </c>
      <c r="IK97" s="3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24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61</v>
      </c>
      <c r="HF98" s="4">
        <v>53</v>
      </c>
      <c r="HG98" s="4">
        <v>65</v>
      </c>
      <c r="HH98" s="4">
        <v>86</v>
      </c>
      <c r="HI98" s="4">
        <v>92</v>
      </c>
      <c r="HJ98" s="4">
        <v>94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53</v>
      </c>
      <c r="HS98" s="4">
        <v>66</v>
      </c>
      <c r="HT98" s="4">
        <v>67</v>
      </c>
      <c r="HU98" s="122">
        <v>74</v>
      </c>
      <c r="HV98" s="4">
        <v>47</v>
      </c>
      <c r="HW98" s="4">
        <v>51</v>
      </c>
      <c r="HX98" s="4">
        <v>54</v>
      </c>
      <c r="HY98" s="4">
        <v>44</v>
      </c>
      <c r="HZ98" s="4">
        <v>40</v>
      </c>
      <c r="IA98" s="4">
        <v>29</v>
      </c>
      <c r="IB98" s="4">
        <v>33</v>
      </c>
      <c r="IC98" s="4">
        <v>33</v>
      </c>
      <c r="ID98" s="4">
        <v>27</v>
      </c>
      <c r="IE98" s="4">
        <v>36</v>
      </c>
      <c r="IF98" s="4">
        <v>39</v>
      </c>
      <c r="IG98" s="122">
        <v>33</v>
      </c>
    </row>
    <row r="99" spans="1:271" ht="14.25" customHeight="1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4">
        <v>4</v>
      </c>
      <c r="HT99" s="4">
        <v>2</v>
      </c>
      <c r="HU99" s="122">
        <v>1</v>
      </c>
      <c r="HV99" s="4">
        <v>1</v>
      </c>
      <c r="HW99" s="4">
        <v>3</v>
      </c>
      <c r="HX99" s="4">
        <v>1</v>
      </c>
      <c r="HY99" s="4">
        <v>2</v>
      </c>
      <c r="HZ99" s="4">
        <v>2</v>
      </c>
      <c r="IA99" s="4">
        <v>0</v>
      </c>
      <c r="IB99" s="4">
        <v>2</v>
      </c>
      <c r="IC99" s="4">
        <v>3</v>
      </c>
      <c r="ID99" s="4">
        <v>4</v>
      </c>
      <c r="IE99" s="4">
        <v>1</v>
      </c>
      <c r="IF99" s="4">
        <v>0</v>
      </c>
      <c r="IG99" s="122">
        <v>2</v>
      </c>
    </row>
    <row r="100" spans="1:271" ht="14.25" customHeight="1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4">
        <v>1</v>
      </c>
      <c r="HT100" s="4">
        <v>1</v>
      </c>
      <c r="HU100" s="122">
        <v>2</v>
      </c>
      <c r="HV100" s="4">
        <v>1</v>
      </c>
      <c r="HW100" s="4">
        <v>0</v>
      </c>
      <c r="HX100" s="4">
        <v>1</v>
      </c>
      <c r="HY100" s="4">
        <v>1</v>
      </c>
      <c r="HZ100" s="4">
        <v>0</v>
      </c>
      <c r="IA100" s="4">
        <v>1</v>
      </c>
      <c r="IB100" s="4">
        <v>0</v>
      </c>
      <c r="IC100" s="4">
        <v>0</v>
      </c>
      <c r="ID100" s="4">
        <v>1</v>
      </c>
      <c r="IE100" s="4">
        <v>1</v>
      </c>
      <c r="IF100" s="4">
        <v>0</v>
      </c>
      <c r="IG100" s="122">
        <v>3</v>
      </c>
    </row>
    <row r="101" spans="1:271" ht="14.25" customHeight="1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4">
        <v>9</v>
      </c>
      <c r="HT101" s="4">
        <v>5</v>
      </c>
      <c r="HU101" s="122">
        <v>3</v>
      </c>
      <c r="HV101" s="4">
        <v>2</v>
      </c>
      <c r="HW101" s="4">
        <v>2</v>
      </c>
      <c r="HX101" s="4">
        <v>6</v>
      </c>
      <c r="HY101" s="4">
        <v>1</v>
      </c>
      <c r="HZ101" s="4">
        <v>1</v>
      </c>
      <c r="IA101" s="4">
        <v>1</v>
      </c>
      <c r="IB101" s="4">
        <v>1</v>
      </c>
      <c r="IC101" s="4">
        <v>2</v>
      </c>
      <c r="ID101" s="4">
        <v>4</v>
      </c>
      <c r="IE101" s="4">
        <v>4</v>
      </c>
      <c r="IF101" s="4">
        <v>8</v>
      </c>
      <c r="IG101" s="122">
        <v>2</v>
      </c>
    </row>
    <row r="102" spans="1:271" ht="15" customHeight="1">
      <c r="A102" s="192" t="s">
        <v>311</v>
      </c>
      <c r="GS102">
        <v>4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 s="144">
        <v>0</v>
      </c>
      <c r="HV102" s="4">
        <v>0</v>
      </c>
      <c r="HW102" s="4">
        <v>0</v>
      </c>
      <c r="HX102" s="4">
        <v>0</v>
      </c>
      <c r="HY102" s="4">
        <v>0</v>
      </c>
      <c r="HZ102" s="4">
        <v>0</v>
      </c>
      <c r="IA102" s="4">
        <v>0</v>
      </c>
      <c r="IB102" s="4">
        <v>0</v>
      </c>
      <c r="IC102" s="4">
        <v>0</v>
      </c>
      <c r="ID102" s="4">
        <v>0</v>
      </c>
      <c r="IE102" s="4">
        <v>0</v>
      </c>
      <c r="IF102" s="4">
        <v>0</v>
      </c>
      <c r="IG102" s="122">
        <v>0</v>
      </c>
    </row>
    <row r="103" spans="1:271" ht="14.25" customHeight="1">
      <c r="A103" s="209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2">SUM(BE98:BE101)</f>
        <v>30</v>
      </c>
      <c r="BF103" s="13">
        <f t="shared" si="62"/>
        <v>22</v>
      </c>
      <c r="BG103" s="13">
        <f t="shared" si="62"/>
        <v>13</v>
      </c>
      <c r="BH103" s="13">
        <f t="shared" si="62"/>
        <v>29</v>
      </c>
      <c r="BI103" s="13">
        <f t="shared" si="62"/>
        <v>0</v>
      </c>
      <c r="BJ103" s="13">
        <f t="shared" si="62"/>
        <v>0</v>
      </c>
      <c r="BK103" s="13">
        <f t="shared" si="62"/>
        <v>0</v>
      </c>
      <c r="BL103" s="13">
        <f t="shared" si="62"/>
        <v>0</v>
      </c>
      <c r="BM103" s="13">
        <f t="shared" si="62"/>
        <v>0</v>
      </c>
      <c r="BN103" s="13">
        <f t="shared" si="62"/>
        <v>0</v>
      </c>
      <c r="BO103" s="13">
        <f t="shared" si="62"/>
        <v>0</v>
      </c>
      <c r="BP103" s="13">
        <f t="shared" si="62"/>
        <v>0</v>
      </c>
      <c r="BQ103" s="13">
        <f t="shared" si="62"/>
        <v>0</v>
      </c>
      <c r="BR103" s="13">
        <f t="shared" si="62"/>
        <v>0</v>
      </c>
      <c r="BS103" s="13">
        <f t="shared" si="62"/>
        <v>0</v>
      </c>
      <c r="BT103" s="13">
        <f t="shared" si="62"/>
        <v>0</v>
      </c>
      <c r="BU103" s="13">
        <f t="shared" si="62"/>
        <v>0</v>
      </c>
      <c r="BV103" s="13">
        <f t="shared" si="62"/>
        <v>0</v>
      </c>
      <c r="BW103" s="13">
        <f t="shared" si="62"/>
        <v>0</v>
      </c>
      <c r="BX103" s="13">
        <f t="shared" si="62"/>
        <v>0</v>
      </c>
      <c r="BY103" s="13">
        <f t="shared" si="62"/>
        <v>0</v>
      </c>
      <c r="BZ103" s="13">
        <f t="shared" si="62"/>
        <v>0</v>
      </c>
      <c r="CA103" s="13">
        <f t="shared" si="62"/>
        <v>0</v>
      </c>
      <c r="CB103" s="13">
        <f t="shared" si="62"/>
        <v>0</v>
      </c>
      <c r="CC103" s="13">
        <f t="shared" si="62"/>
        <v>30</v>
      </c>
      <c r="CD103" s="13">
        <f t="shared" si="62"/>
        <v>22</v>
      </c>
      <c r="CE103" s="13">
        <f t="shared" si="62"/>
        <v>13</v>
      </c>
      <c r="CF103" s="13">
        <f t="shared" si="62"/>
        <v>29</v>
      </c>
      <c r="CG103" s="13">
        <f t="shared" si="62"/>
        <v>21</v>
      </c>
      <c r="CH103" s="13">
        <f t="shared" si="62"/>
        <v>25</v>
      </c>
      <c r="CI103" s="13">
        <f t="shared" si="62"/>
        <v>17</v>
      </c>
      <c r="CJ103" s="13">
        <f t="shared" si="62"/>
        <v>24</v>
      </c>
      <c r="CK103" s="13">
        <f t="shared" ref="CK103:DP103" si="63">SUM(CK98:CK101)</f>
        <v>33</v>
      </c>
      <c r="CL103" s="13">
        <f t="shared" si="63"/>
        <v>16</v>
      </c>
      <c r="CM103" s="13">
        <f t="shared" si="63"/>
        <v>20</v>
      </c>
      <c r="CN103" s="13">
        <f t="shared" si="63"/>
        <v>13</v>
      </c>
      <c r="CO103" s="13">
        <f t="shared" si="63"/>
        <v>15</v>
      </c>
      <c r="CP103" s="13">
        <f t="shared" si="63"/>
        <v>18</v>
      </c>
      <c r="CQ103" s="13">
        <f t="shared" si="63"/>
        <v>37</v>
      </c>
      <c r="CR103" s="13">
        <f t="shared" si="63"/>
        <v>27</v>
      </c>
      <c r="CS103" s="13">
        <f t="shared" si="63"/>
        <v>32</v>
      </c>
      <c r="CT103" s="13">
        <f t="shared" si="63"/>
        <v>33</v>
      </c>
      <c r="CU103" s="13">
        <f t="shared" si="63"/>
        <v>18</v>
      </c>
      <c r="CV103" s="13">
        <f t="shared" si="63"/>
        <v>27</v>
      </c>
      <c r="CW103" s="13">
        <f t="shared" si="63"/>
        <v>23</v>
      </c>
      <c r="CX103" s="13">
        <f t="shared" si="63"/>
        <v>18</v>
      </c>
      <c r="CY103" s="13">
        <f t="shared" si="63"/>
        <v>45</v>
      </c>
      <c r="CZ103" s="13">
        <f t="shared" si="63"/>
        <v>38</v>
      </c>
      <c r="DA103" s="13">
        <f t="shared" si="63"/>
        <v>18</v>
      </c>
      <c r="DB103" s="13">
        <f t="shared" si="63"/>
        <v>31</v>
      </c>
      <c r="DC103" s="13">
        <f t="shared" si="63"/>
        <v>50</v>
      </c>
      <c r="DD103" s="13">
        <f t="shared" si="63"/>
        <v>51</v>
      </c>
      <c r="DE103" s="13">
        <f t="shared" si="63"/>
        <v>40</v>
      </c>
      <c r="DF103" s="13">
        <f t="shared" si="63"/>
        <v>35</v>
      </c>
      <c r="DG103" s="13">
        <f t="shared" si="63"/>
        <v>30</v>
      </c>
      <c r="DH103" s="13">
        <f t="shared" si="63"/>
        <v>45</v>
      </c>
      <c r="DI103" s="13">
        <f t="shared" si="63"/>
        <v>28</v>
      </c>
      <c r="DJ103" s="13">
        <f t="shared" si="63"/>
        <v>40</v>
      </c>
      <c r="DK103" s="13">
        <f t="shared" si="63"/>
        <v>30</v>
      </c>
      <c r="DL103" s="13">
        <f t="shared" si="63"/>
        <v>27</v>
      </c>
      <c r="DM103" s="13">
        <f t="shared" si="63"/>
        <v>24</v>
      </c>
      <c r="DN103" s="13">
        <f t="shared" si="63"/>
        <v>51</v>
      </c>
      <c r="DO103" s="13">
        <f t="shared" si="63"/>
        <v>44</v>
      </c>
      <c r="DP103" s="13">
        <f t="shared" si="63"/>
        <v>41</v>
      </c>
      <c r="DQ103" s="13">
        <f t="shared" ref="DQ103:EV103" si="64">SUM(DQ98:DQ101)</f>
        <v>36</v>
      </c>
      <c r="DR103" s="13">
        <f t="shared" si="64"/>
        <v>34</v>
      </c>
      <c r="DS103" s="13">
        <f t="shared" si="64"/>
        <v>39</v>
      </c>
      <c r="DT103" s="13">
        <f t="shared" si="64"/>
        <v>43</v>
      </c>
      <c r="DU103" s="13">
        <f t="shared" si="64"/>
        <v>38</v>
      </c>
      <c r="DV103" s="13">
        <f t="shared" si="64"/>
        <v>56</v>
      </c>
      <c r="DW103" s="13">
        <f t="shared" si="64"/>
        <v>27</v>
      </c>
      <c r="DX103" s="13">
        <f t="shared" si="64"/>
        <v>59</v>
      </c>
      <c r="DY103" s="13">
        <f t="shared" si="64"/>
        <v>21</v>
      </c>
      <c r="DZ103" s="13">
        <f t="shared" si="64"/>
        <v>24</v>
      </c>
      <c r="EA103" s="13">
        <f t="shared" si="64"/>
        <v>29</v>
      </c>
      <c r="EB103" s="13">
        <f t="shared" si="64"/>
        <v>35</v>
      </c>
      <c r="EC103" s="13">
        <f t="shared" si="64"/>
        <v>33</v>
      </c>
      <c r="ED103" s="13">
        <f t="shared" si="64"/>
        <v>51</v>
      </c>
      <c r="EE103" s="13">
        <f t="shared" si="64"/>
        <v>73</v>
      </c>
      <c r="EF103" s="13">
        <f t="shared" si="64"/>
        <v>44</v>
      </c>
      <c r="EG103" s="13">
        <f t="shared" si="64"/>
        <v>52</v>
      </c>
      <c r="EH103" s="13">
        <f t="shared" si="64"/>
        <v>48</v>
      </c>
      <c r="EI103" s="13">
        <f t="shared" si="64"/>
        <v>34</v>
      </c>
      <c r="EJ103" s="13">
        <f t="shared" si="64"/>
        <v>35</v>
      </c>
      <c r="EK103" s="13">
        <f t="shared" si="64"/>
        <v>31</v>
      </c>
      <c r="EL103" s="13">
        <f t="shared" si="64"/>
        <v>30</v>
      </c>
      <c r="EM103" s="13">
        <f t="shared" si="64"/>
        <v>40</v>
      </c>
      <c r="EN103" s="13">
        <f t="shared" si="64"/>
        <v>37</v>
      </c>
      <c r="EO103" s="13">
        <f t="shared" si="64"/>
        <v>36</v>
      </c>
      <c r="EP103" s="13">
        <f t="shared" si="64"/>
        <v>40</v>
      </c>
      <c r="EQ103" s="13">
        <f t="shared" si="64"/>
        <v>43</v>
      </c>
      <c r="ER103" s="13">
        <f t="shared" si="64"/>
        <v>39</v>
      </c>
      <c r="ES103" s="13">
        <f t="shared" si="64"/>
        <v>50</v>
      </c>
      <c r="ET103" s="13">
        <f t="shared" si="64"/>
        <v>39</v>
      </c>
      <c r="EU103" s="13">
        <f t="shared" si="64"/>
        <v>28</v>
      </c>
      <c r="EV103" s="13">
        <f t="shared" si="64"/>
        <v>42</v>
      </c>
      <c r="EW103" s="13">
        <f t="shared" ref="EW103:GB103" si="65">SUM(EW98:EW101)</f>
        <v>32</v>
      </c>
      <c r="EX103" s="13">
        <f t="shared" si="65"/>
        <v>37</v>
      </c>
      <c r="EY103" s="13">
        <f t="shared" si="65"/>
        <v>43</v>
      </c>
      <c r="EZ103" s="13">
        <f t="shared" si="65"/>
        <v>38</v>
      </c>
      <c r="FA103" s="13">
        <f t="shared" si="65"/>
        <v>39</v>
      </c>
      <c r="FB103" s="13">
        <f t="shared" si="65"/>
        <v>48</v>
      </c>
      <c r="FC103" s="13">
        <f t="shared" si="65"/>
        <v>46</v>
      </c>
      <c r="FD103" s="13">
        <f t="shared" si="65"/>
        <v>44</v>
      </c>
      <c r="FE103" s="13">
        <f t="shared" si="65"/>
        <v>51</v>
      </c>
      <c r="FF103" s="13">
        <f t="shared" si="65"/>
        <v>44</v>
      </c>
      <c r="FG103" s="13">
        <f t="shared" si="65"/>
        <v>26</v>
      </c>
      <c r="FH103" s="13">
        <f t="shared" si="65"/>
        <v>23</v>
      </c>
      <c r="FI103" s="13">
        <f t="shared" si="65"/>
        <v>29</v>
      </c>
      <c r="FJ103" s="13">
        <f t="shared" si="65"/>
        <v>19</v>
      </c>
      <c r="FK103" s="13">
        <f t="shared" si="65"/>
        <v>54</v>
      </c>
      <c r="FL103" s="13">
        <f t="shared" si="65"/>
        <v>33</v>
      </c>
      <c r="FM103" s="13">
        <f t="shared" si="65"/>
        <v>46</v>
      </c>
      <c r="FN103" s="13">
        <f t="shared" si="65"/>
        <v>75</v>
      </c>
      <c r="FO103" s="13">
        <f t="shared" si="65"/>
        <v>49</v>
      </c>
      <c r="FP103" s="13">
        <f t="shared" si="65"/>
        <v>52</v>
      </c>
      <c r="FQ103" s="13">
        <f t="shared" si="65"/>
        <v>44</v>
      </c>
      <c r="FR103" s="13">
        <f t="shared" si="65"/>
        <v>66</v>
      </c>
      <c r="FS103" s="13">
        <f t="shared" si="65"/>
        <v>40</v>
      </c>
      <c r="FT103" s="13">
        <f t="shared" si="65"/>
        <v>36</v>
      </c>
      <c r="FU103" s="13">
        <f t="shared" si="65"/>
        <v>35</v>
      </c>
      <c r="FV103" s="13">
        <f t="shared" si="65"/>
        <v>22</v>
      </c>
      <c r="FW103" s="13">
        <f t="shared" si="65"/>
        <v>43</v>
      </c>
      <c r="FX103" s="13">
        <f t="shared" si="65"/>
        <v>35</v>
      </c>
      <c r="FY103" s="13">
        <f t="shared" si="65"/>
        <v>42</v>
      </c>
      <c r="FZ103" s="13">
        <f t="shared" si="65"/>
        <v>53</v>
      </c>
      <c r="GA103" s="13">
        <f t="shared" si="65"/>
        <v>37</v>
      </c>
      <c r="GB103" s="13">
        <f t="shared" si="65"/>
        <v>37</v>
      </c>
      <c r="GC103" s="13">
        <f t="shared" ref="GC103:GR103" si="66">SUM(GC98:GC101)</f>
        <v>35</v>
      </c>
      <c r="GD103" s="13">
        <f t="shared" si="66"/>
        <v>36</v>
      </c>
      <c r="GE103" s="13">
        <f t="shared" si="66"/>
        <v>26</v>
      </c>
      <c r="GF103" s="13">
        <f t="shared" si="66"/>
        <v>23</v>
      </c>
      <c r="GG103" s="13">
        <f t="shared" si="66"/>
        <v>21</v>
      </c>
      <c r="GH103" s="13">
        <f t="shared" si="66"/>
        <v>37</v>
      </c>
      <c r="GI103" s="13">
        <f t="shared" si="66"/>
        <v>30</v>
      </c>
      <c r="GJ103" s="13">
        <f t="shared" si="66"/>
        <v>37</v>
      </c>
      <c r="GK103" s="13">
        <f t="shared" si="66"/>
        <v>34</v>
      </c>
      <c r="GL103" s="13">
        <f t="shared" si="66"/>
        <v>39</v>
      </c>
      <c r="GM103" s="13">
        <f t="shared" si="66"/>
        <v>45</v>
      </c>
      <c r="GN103" s="13">
        <f t="shared" si="66"/>
        <v>39</v>
      </c>
      <c r="GO103" s="13">
        <f t="shared" si="66"/>
        <v>35</v>
      </c>
      <c r="GP103" s="13">
        <f t="shared" si="66"/>
        <v>32</v>
      </c>
      <c r="GQ103" s="13">
        <f t="shared" si="66"/>
        <v>43</v>
      </c>
      <c r="GR103" s="13">
        <f t="shared" si="66"/>
        <v>41</v>
      </c>
      <c r="GS103" s="13">
        <f>SUM(GS98:GS102)</f>
        <v>29</v>
      </c>
      <c r="GT103" s="13">
        <f t="shared" ref="GT103:HJ103" si="67">SUM(GT98:GT102)</f>
        <v>33</v>
      </c>
      <c r="GU103" s="13">
        <f t="shared" si="67"/>
        <v>38</v>
      </c>
      <c r="GV103" s="13">
        <f t="shared" si="67"/>
        <v>25</v>
      </c>
      <c r="GW103" s="13">
        <f t="shared" si="67"/>
        <v>27</v>
      </c>
      <c r="GX103" s="13">
        <f t="shared" si="67"/>
        <v>27</v>
      </c>
      <c r="GY103" s="13">
        <f t="shared" si="67"/>
        <v>55</v>
      </c>
      <c r="GZ103" s="13">
        <f t="shared" si="67"/>
        <v>78</v>
      </c>
      <c r="HA103" s="13">
        <f t="shared" si="67"/>
        <v>80</v>
      </c>
      <c r="HB103" s="13">
        <f t="shared" si="67"/>
        <v>86</v>
      </c>
      <c r="HC103" s="13">
        <f t="shared" si="67"/>
        <v>71</v>
      </c>
      <c r="HD103" s="13">
        <f t="shared" si="67"/>
        <v>80</v>
      </c>
      <c r="HE103" s="13">
        <f t="shared" si="67"/>
        <v>66</v>
      </c>
      <c r="HF103" s="13">
        <f t="shared" si="67"/>
        <v>57</v>
      </c>
      <c r="HG103" s="13">
        <f t="shared" si="67"/>
        <v>67</v>
      </c>
      <c r="HH103" s="13">
        <f t="shared" si="67"/>
        <v>93</v>
      </c>
      <c r="HI103" s="13">
        <f t="shared" si="67"/>
        <v>99</v>
      </c>
      <c r="HJ103" s="13">
        <f t="shared" si="67"/>
        <v>100</v>
      </c>
      <c r="HK103" s="13">
        <f t="shared" ref="HK103:HQ103" si="68">SUM(HK98:HK102)</f>
        <v>97</v>
      </c>
      <c r="HL103" s="13">
        <f t="shared" si="68"/>
        <v>89</v>
      </c>
      <c r="HM103" s="13">
        <f t="shared" si="68"/>
        <v>81</v>
      </c>
      <c r="HN103" s="13">
        <f t="shared" si="68"/>
        <v>75</v>
      </c>
      <c r="HO103" s="13">
        <f t="shared" si="68"/>
        <v>70</v>
      </c>
      <c r="HP103" s="13">
        <f t="shared" si="68"/>
        <v>76</v>
      </c>
      <c r="HQ103" s="13">
        <f t="shared" si="68"/>
        <v>56</v>
      </c>
      <c r="HR103" s="13">
        <f t="shared" ref="HR103:HX103" si="69">SUM(HR98:HR102)</f>
        <v>60</v>
      </c>
      <c r="HS103" s="13">
        <f t="shared" si="69"/>
        <v>80</v>
      </c>
      <c r="HT103" s="13">
        <f t="shared" si="69"/>
        <v>75</v>
      </c>
      <c r="HU103" s="122">
        <f t="shared" si="69"/>
        <v>80</v>
      </c>
      <c r="HV103" s="13">
        <f t="shared" si="69"/>
        <v>51</v>
      </c>
      <c r="HW103" s="13">
        <f t="shared" si="69"/>
        <v>56</v>
      </c>
      <c r="HX103" s="13">
        <f t="shared" si="69"/>
        <v>62</v>
      </c>
      <c r="HY103" s="13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70">SUM(ID98:ID102)</f>
        <v>36</v>
      </c>
      <c r="IE103" s="13">
        <f t="shared" si="70"/>
        <v>42</v>
      </c>
      <c r="IF103" s="13">
        <f t="shared" si="70"/>
        <v>47</v>
      </c>
      <c r="IG103" s="122">
        <f t="shared" si="70"/>
        <v>40</v>
      </c>
      <c r="IH103" s="13">
        <f t="shared" si="70"/>
        <v>0</v>
      </c>
      <c r="II103" s="13">
        <f t="shared" si="70"/>
        <v>0</v>
      </c>
      <c r="IJ103" s="13">
        <f t="shared" si="70"/>
        <v>0</v>
      </c>
      <c r="IK103" s="13">
        <f t="shared" si="70"/>
        <v>0</v>
      </c>
      <c r="IL103" s="13">
        <f t="shared" si="70"/>
        <v>0</v>
      </c>
      <c r="IM103" s="13">
        <f t="shared" si="70"/>
        <v>0</v>
      </c>
      <c r="IN103" s="13">
        <f t="shared" si="70"/>
        <v>0</v>
      </c>
      <c r="IO103" s="13">
        <f t="shared" si="70"/>
        <v>0</v>
      </c>
      <c r="IP103" s="13">
        <f t="shared" si="70"/>
        <v>0</v>
      </c>
      <c r="IQ103" s="13">
        <f t="shared" si="70"/>
        <v>0</v>
      </c>
      <c r="IR103" s="13">
        <f t="shared" si="70"/>
        <v>0</v>
      </c>
      <c r="IS103" s="13">
        <f t="shared" si="70"/>
        <v>0</v>
      </c>
    </row>
    <row r="104" spans="1:271" ht="14.25" customHeight="1">
      <c r="A104" s="217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29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>
      <c r="A105" s="206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129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4">
        <v>7</v>
      </c>
      <c r="HT106" s="4">
        <v>4</v>
      </c>
      <c r="HU106" s="122">
        <v>3</v>
      </c>
      <c r="HV106" s="4">
        <v>4</v>
      </c>
      <c r="HW106" s="4">
        <v>6</v>
      </c>
      <c r="HX106" s="4">
        <v>2</v>
      </c>
      <c r="HY106" s="4">
        <v>3</v>
      </c>
      <c r="HZ106" s="4">
        <v>3</v>
      </c>
      <c r="IA106" s="4">
        <v>3</v>
      </c>
      <c r="IB106" s="4">
        <v>1</v>
      </c>
      <c r="IC106" s="4">
        <v>2</v>
      </c>
      <c r="ID106" s="4">
        <v>1</v>
      </c>
      <c r="IE106" s="4">
        <v>6</v>
      </c>
      <c r="IF106" s="4">
        <v>1</v>
      </c>
      <c r="IG106" s="122">
        <v>2</v>
      </c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>
      <c r="A107" s="218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32">
        <v>967000</v>
      </c>
      <c r="HT107" s="32">
        <v>745250</v>
      </c>
      <c r="HU107" s="140">
        <v>471666</v>
      </c>
      <c r="HV107" s="32">
        <v>497000</v>
      </c>
      <c r="HW107" s="32">
        <v>1157000</v>
      </c>
      <c r="HX107" s="32">
        <v>774000</v>
      </c>
      <c r="HY107" s="32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32">
        <v>802498</v>
      </c>
      <c r="IF107" s="32">
        <v>750000</v>
      </c>
      <c r="IG107" s="140">
        <v>348000</v>
      </c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>
      <c r="A108" s="218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32">
        <v>730000</v>
      </c>
      <c r="HT108" s="32">
        <v>776000</v>
      </c>
      <c r="HU108" s="140">
        <v>395000</v>
      </c>
      <c r="HV108" s="32">
        <v>497500</v>
      </c>
      <c r="HW108" s="32">
        <v>706000</v>
      </c>
      <c r="HX108" s="32">
        <v>387000</v>
      </c>
      <c r="HY108" s="32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32">
        <v>446000</v>
      </c>
      <c r="IF108" s="32">
        <v>750000</v>
      </c>
      <c r="IG108" s="140">
        <v>348000</v>
      </c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>
      <c r="A109" s="218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32">
        <v>6769000</v>
      </c>
      <c r="HT109" s="32">
        <v>2981000</v>
      </c>
      <c r="HU109" s="140">
        <v>1415000</v>
      </c>
      <c r="HV109" s="32">
        <v>1988000</v>
      </c>
      <c r="HW109" s="32">
        <v>6942000</v>
      </c>
      <c r="HX109" s="32">
        <v>387000</v>
      </c>
      <c r="HY109" s="32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32">
        <v>4814990</v>
      </c>
      <c r="IF109" s="32">
        <v>750000</v>
      </c>
      <c r="IG109" s="140">
        <v>696000</v>
      </c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>
      <c r="A110" s="220" t="s">
        <v>308</v>
      </c>
      <c r="IG110" s="232"/>
    </row>
    <row r="111" spans="1:271" s="30" customFormat="1" ht="14.25" customHeight="1">
      <c r="A111" s="203"/>
      <c r="IC111" s="30" t="s">
        <v>47</v>
      </c>
      <c r="ID111" s="30" t="s">
        <v>48</v>
      </c>
      <c r="IE111" s="30" t="s">
        <v>49</v>
      </c>
      <c r="IF111" s="30" t="s">
        <v>50</v>
      </c>
      <c r="IG111" s="229" t="s">
        <v>4</v>
      </c>
      <c r="IH111" s="30" t="s">
        <v>51</v>
      </c>
      <c r="II111" s="30" t="s">
        <v>386</v>
      </c>
      <c r="IJ111" s="30" t="s">
        <v>53</v>
      </c>
      <c r="IK111" s="30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>
      <c r="A112" s="207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>
        <v>202.1</v>
      </c>
      <c r="IF112">
        <v>215.98</v>
      </c>
      <c r="IG112" s="144">
        <v>196.85</v>
      </c>
      <c r="IH112">
        <v>205.7</v>
      </c>
      <c r="II112">
        <v>202.33</v>
      </c>
      <c r="IJ112">
        <v>207.43</v>
      </c>
      <c r="IK112">
        <v>189.5</v>
      </c>
      <c r="IL112">
        <v>167.37</v>
      </c>
      <c r="IM112">
        <v>186.35</v>
      </c>
      <c r="IN112">
        <v>211.52</v>
      </c>
      <c r="IO112" s="233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>
      <c r="A113" s="207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>
        <v>176.08</v>
      </c>
      <c r="IF113">
        <v>188.89</v>
      </c>
      <c r="IG113" s="144">
        <v>211.08</v>
      </c>
      <c r="IH113">
        <v>187.99</v>
      </c>
      <c r="II113">
        <v>191.37</v>
      </c>
      <c r="IJ113">
        <v>182.79</v>
      </c>
      <c r="IK113">
        <v>189.73</v>
      </c>
      <c r="IL113">
        <v>192.71</v>
      </c>
      <c r="IM113">
        <v>177.07</v>
      </c>
      <c r="IN113">
        <v>180.9</v>
      </c>
      <c r="IO113" s="233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>
      <c r="A114" s="207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>
        <v>197.21</v>
      </c>
      <c r="IF114">
        <v>183.15</v>
      </c>
      <c r="IG114" s="144">
        <v>186.97</v>
      </c>
      <c r="IH114">
        <v>162.72999999999999</v>
      </c>
      <c r="II114">
        <v>162.08000000000001</v>
      </c>
      <c r="IJ114">
        <v>162.25</v>
      </c>
      <c r="IK114">
        <v>177.71</v>
      </c>
      <c r="IL114">
        <v>155.44</v>
      </c>
      <c r="IM114">
        <v>175.24</v>
      </c>
      <c r="IN114">
        <v>165.95</v>
      </c>
      <c r="IO114" s="233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>
      <c r="A115" s="207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>
        <v>177.35</v>
      </c>
      <c r="IF115">
        <v>176.04</v>
      </c>
      <c r="IG115" s="144">
        <v>171.77</v>
      </c>
      <c r="IH115">
        <v>158.62</v>
      </c>
      <c r="II115">
        <v>158.85</v>
      </c>
      <c r="IJ115">
        <v>163.63999999999999</v>
      </c>
      <c r="IK115">
        <v>158.21</v>
      </c>
      <c r="IL115">
        <v>169.43</v>
      </c>
      <c r="IM115">
        <v>183.21</v>
      </c>
      <c r="IN115">
        <v>178.99</v>
      </c>
      <c r="IO115" s="233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>
      <c r="A116" s="207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>
        <v>167.48</v>
      </c>
      <c r="IF116">
        <v>156.33000000000001</v>
      </c>
      <c r="IG116" s="144">
        <v>182.69</v>
      </c>
      <c r="IH116">
        <v>165.93</v>
      </c>
      <c r="II116">
        <v>167.24</v>
      </c>
      <c r="IJ116">
        <v>172.27</v>
      </c>
      <c r="IK116">
        <v>163.34</v>
      </c>
      <c r="IL116">
        <v>181.41</v>
      </c>
      <c r="IM116">
        <v>173.15</v>
      </c>
      <c r="IN116">
        <v>172.22</v>
      </c>
      <c r="IO116" s="233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>
      <c r="A117" s="207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>
        <v>164.02</v>
      </c>
      <c r="IF117">
        <v>175</v>
      </c>
      <c r="IG117" s="144">
        <v>180.33</v>
      </c>
      <c r="IH117">
        <v>175.67</v>
      </c>
      <c r="II117">
        <v>159.03</v>
      </c>
      <c r="IJ117">
        <v>164.11</v>
      </c>
      <c r="IK117">
        <v>170.42</v>
      </c>
      <c r="IL117">
        <v>177.12</v>
      </c>
      <c r="IM117">
        <v>181.19</v>
      </c>
      <c r="IN117">
        <v>179.21</v>
      </c>
      <c r="IO117" s="233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>
      <c r="A118" s="207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>
        <v>179.89</v>
      </c>
      <c r="IF118">
        <v>184.31</v>
      </c>
      <c r="IG118" s="144">
        <v>177.38</v>
      </c>
      <c r="IH118">
        <v>176.27</v>
      </c>
      <c r="II118">
        <v>166.99</v>
      </c>
      <c r="IJ118">
        <v>172.72</v>
      </c>
      <c r="IK118">
        <v>177.21</v>
      </c>
      <c r="IL118">
        <v>176.75</v>
      </c>
      <c r="IM118">
        <v>177.87</v>
      </c>
      <c r="IN118">
        <v>183.29</v>
      </c>
      <c r="IO118" s="233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>
      <c r="A119" s="207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>
        <v>180.7</v>
      </c>
      <c r="IF119">
        <v>183.47</v>
      </c>
      <c r="IG119" s="144">
        <v>184.88</v>
      </c>
      <c r="IH119">
        <v>176.61</v>
      </c>
      <c r="II119">
        <v>181.42</v>
      </c>
      <c r="IJ119">
        <v>182.96</v>
      </c>
      <c r="IK119">
        <v>180.63</v>
      </c>
      <c r="IL119">
        <v>179.36</v>
      </c>
      <c r="IM119">
        <v>187.09</v>
      </c>
      <c r="IN119">
        <v>188.42</v>
      </c>
      <c r="IO119" s="233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>
        <v>186.32</v>
      </c>
      <c r="IF120">
        <v>194.52</v>
      </c>
      <c r="IG120" s="144">
        <v>186.88</v>
      </c>
      <c r="IH120">
        <v>199.37</v>
      </c>
      <c r="II120">
        <v>192.57</v>
      </c>
      <c r="IJ120">
        <v>187.96</v>
      </c>
      <c r="IK120">
        <v>193.7</v>
      </c>
      <c r="IL120">
        <v>178.97</v>
      </c>
      <c r="IM120">
        <v>197.64</v>
      </c>
      <c r="IN120">
        <v>205.61</v>
      </c>
      <c r="IO120" s="233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>
        <v>192.74</v>
      </c>
      <c r="IF121">
        <v>197.21</v>
      </c>
      <c r="IG121" s="144">
        <v>190.2</v>
      </c>
      <c r="IH121">
        <v>201.49</v>
      </c>
      <c r="II121">
        <v>192.05</v>
      </c>
      <c r="IJ121">
        <v>196.28</v>
      </c>
      <c r="IK121">
        <v>191.31</v>
      </c>
      <c r="IL121">
        <v>200.35</v>
      </c>
      <c r="IM121">
        <v>199.4</v>
      </c>
      <c r="IN121">
        <v>211.82</v>
      </c>
      <c r="IO121" s="233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>
        <v>205.74</v>
      </c>
      <c r="IF122">
        <v>193.05</v>
      </c>
      <c r="IG122" s="144">
        <v>193.44</v>
      </c>
      <c r="IH122">
        <v>195.42</v>
      </c>
      <c r="II122">
        <v>184.67</v>
      </c>
      <c r="IJ122">
        <v>204.31</v>
      </c>
      <c r="IK122">
        <v>195.19</v>
      </c>
      <c r="IL122">
        <v>197.75</v>
      </c>
      <c r="IM122">
        <v>206.55</v>
      </c>
      <c r="IN122">
        <v>203.06</v>
      </c>
      <c r="IO122" s="233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>
        <v>207.95</v>
      </c>
      <c r="IF123">
        <v>209.44</v>
      </c>
      <c r="IG123" s="144">
        <v>198.29</v>
      </c>
      <c r="IH123">
        <v>194.29</v>
      </c>
      <c r="II123">
        <v>209.22</v>
      </c>
      <c r="IJ123">
        <v>213.24</v>
      </c>
      <c r="IK123">
        <v>162.47999999999999</v>
      </c>
      <c r="IL123">
        <v>229.99</v>
      </c>
      <c r="IM123">
        <v>236.69</v>
      </c>
      <c r="IN123">
        <v>242.66</v>
      </c>
      <c r="IO123" s="233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>
        <v>252.33</v>
      </c>
      <c r="IF124">
        <v>255.75</v>
      </c>
      <c r="IG124" s="144">
        <v>262.18</v>
      </c>
      <c r="IH124">
        <v>275.73</v>
      </c>
      <c r="II124">
        <v>268.08999999999997</v>
      </c>
      <c r="IJ124">
        <v>281.8</v>
      </c>
      <c r="IK124">
        <v>290.67</v>
      </c>
      <c r="IL124">
        <v>289.16000000000003</v>
      </c>
      <c r="IM124">
        <v>297.16000000000003</v>
      </c>
      <c r="IN124">
        <v>302.05</v>
      </c>
      <c r="IO124" s="233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>
        <v>319.95</v>
      </c>
      <c r="IF125">
        <v>342.32</v>
      </c>
      <c r="IG125" s="144">
        <v>335.53</v>
      </c>
      <c r="IH125">
        <v>331.96</v>
      </c>
      <c r="II125">
        <v>331.11</v>
      </c>
      <c r="IJ125">
        <v>318.64</v>
      </c>
      <c r="IK125">
        <v>337.83</v>
      </c>
      <c r="IL125">
        <v>336.67</v>
      </c>
      <c r="IM125">
        <v>311.29000000000002</v>
      </c>
      <c r="IN125">
        <v>320.14</v>
      </c>
      <c r="IO125" s="233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>
        <v>336.5</v>
      </c>
      <c r="IF126">
        <v>336.21</v>
      </c>
      <c r="IG126" s="144">
        <v>346.34</v>
      </c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>
      <c r="A127" s="221" t="s">
        <v>309</v>
      </c>
      <c r="W127" s="97" t="e">
        <f>W62+#REF!+#REF!</f>
        <v>#REF!</v>
      </c>
      <c r="AA127" s="97">
        <v>301984</v>
      </c>
      <c r="AC127" s="97">
        <v>235000</v>
      </c>
      <c r="IG127" s="228"/>
    </row>
    <row r="128" spans="1:271" s="30" customFormat="1" ht="14.25" customHeight="1">
      <c r="A128" s="203"/>
      <c r="AA128" s="30">
        <v>306442</v>
      </c>
      <c r="AC128" s="30">
        <v>235000</v>
      </c>
      <c r="IC128" s="30" t="s">
        <v>0</v>
      </c>
      <c r="ID128" s="30" t="s">
        <v>1</v>
      </c>
      <c r="IE128" s="30" t="s">
        <v>2</v>
      </c>
      <c r="IF128" s="30" t="s">
        <v>3</v>
      </c>
      <c r="IG128" s="229" t="s">
        <v>4</v>
      </c>
      <c r="IH128" s="30" t="s">
        <v>5</v>
      </c>
      <c r="II128" s="30" t="s">
        <v>7</v>
      </c>
      <c r="IJ128" s="30" t="s">
        <v>7</v>
      </c>
      <c r="IK128" s="30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>
      <c r="A129" s="202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G129" s="144"/>
    </row>
    <row r="130" spans="1:248" ht="14.25" hidden="1" customHeight="1">
      <c r="A130" s="202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G130" s="144"/>
    </row>
    <row r="131" spans="1:248" ht="14.25" hidden="1" customHeight="1">
      <c r="A131" s="202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G131" s="144"/>
    </row>
    <row r="132" spans="1:248" ht="14.25" hidden="1" customHeight="1">
      <c r="A132" s="202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G132" s="144"/>
    </row>
    <row r="133" spans="1:248" ht="14.25" hidden="1" customHeight="1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G133" s="144"/>
    </row>
    <row r="134" spans="1:248" ht="14.25" hidden="1" customHeight="1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G134" s="144"/>
    </row>
    <row r="135" spans="1:248" ht="14.25" hidden="1" customHeight="1">
      <c r="A135" s="202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G135" s="144"/>
    </row>
    <row r="136" spans="1:248" ht="14.25" customHeight="1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>
        <v>201</v>
      </c>
      <c r="IF136">
        <v>246</v>
      </c>
      <c r="IG136" s="144">
        <v>215</v>
      </c>
      <c r="IH136">
        <v>213</v>
      </c>
      <c r="II136">
        <v>232</v>
      </c>
      <c r="IJ136">
        <v>219</v>
      </c>
      <c r="IK136">
        <v>231</v>
      </c>
      <c r="IL136">
        <v>237</v>
      </c>
      <c r="IM136">
        <v>212</v>
      </c>
      <c r="IN136">
        <v>216</v>
      </c>
    </row>
    <row r="137" spans="1:248" ht="14.25" customHeight="1">
      <c r="A137" s="207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>
        <v>206</v>
      </c>
      <c r="IF137">
        <v>231</v>
      </c>
      <c r="IG137" s="144">
        <v>212</v>
      </c>
      <c r="IH137">
        <v>227</v>
      </c>
      <c r="II137">
        <v>218</v>
      </c>
      <c r="IJ137">
        <v>191</v>
      </c>
      <c r="IK137">
        <v>199</v>
      </c>
      <c r="IL137">
        <v>212</v>
      </c>
      <c r="IM137">
        <v>205</v>
      </c>
      <c r="IN137">
        <v>234</v>
      </c>
    </row>
    <row r="138" spans="1:248" ht="14.25" customHeight="1">
      <c r="A138" s="207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>
        <v>212</v>
      </c>
      <c r="IF138">
        <v>237</v>
      </c>
      <c r="IG138" s="144">
        <v>197</v>
      </c>
      <c r="IH138">
        <v>218</v>
      </c>
      <c r="II138">
        <v>212</v>
      </c>
      <c r="IJ138">
        <v>190</v>
      </c>
      <c r="IK138">
        <v>215</v>
      </c>
      <c r="IL138">
        <v>235</v>
      </c>
      <c r="IM138">
        <v>216</v>
      </c>
      <c r="IN138">
        <v>216</v>
      </c>
    </row>
    <row r="139" spans="1:248" ht="14.25" customHeight="1">
      <c r="A139" s="207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>
        <v>198</v>
      </c>
      <c r="IF139">
        <v>207</v>
      </c>
      <c r="IG139" s="144">
        <v>209</v>
      </c>
      <c r="IH139">
        <v>182</v>
      </c>
      <c r="II139">
        <v>224</v>
      </c>
      <c r="IJ139">
        <v>197</v>
      </c>
      <c r="IK139">
        <v>203</v>
      </c>
      <c r="IL139">
        <v>185</v>
      </c>
      <c r="IM139">
        <v>254</v>
      </c>
      <c r="IN139">
        <v>211</v>
      </c>
    </row>
    <row r="140" spans="1:248" ht="14.25" customHeight="1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>
        <v>192</v>
      </c>
      <c r="IF140">
        <v>160</v>
      </c>
      <c r="IG140" s="144">
        <v>135</v>
      </c>
      <c r="IH140">
        <v>137</v>
      </c>
      <c r="II140">
        <v>119</v>
      </c>
      <c r="IJ140">
        <v>142</v>
      </c>
      <c r="IK140">
        <v>120</v>
      </c>
      <c r="IL140">
        <v>147</v>
      </c>
      <c r="IM140">
        <v>141</v>
      </c>
      <c r="IN140">
        <v>120</v>
      </c>
    </row>
    <row r="141" spans="1:248" ht="14.25" customHeight="1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>
        <v>123</v>
      </c>
      <c r="IF141">
        <v>133</v>
      </c>
      <c r="IG141" s="144">
        <v>132</v>
      </c>
      <c r="IH141">
        <v>126</v>
      </c>
      <c r="II141">
        <v>129</v>
      </c>
      <c r="IJ141">
        <v>137</v>
      </c>
      <c r="IK141">
        <v>110</v>
      </c>
      <c r="IL141">
        <v>117</v>
      </c>
      <c r="IM141">
        <v>118</v>
      </c>
      <c r="IN141">
        <v>110</v>
      </c>
    </row>
    <row r="142" spans="1:248" ht="14.25" customHeight="1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>
        <v>106</v>
      </c>
      <c r="IF142">
        <v>118</v>
      </c>
      <c r="IG142" s="144">
        <v>108</v>
      </c>
      <c r="IH142">
        <v>127</v>
      </c>
      <c r="II142">
        <v>119</v>
      </c>
      <c r="IJ142">
        <v>136</v>
      </c>
      <c r="IK142">
        <v>112</v>
      </c>
      <c r="IL142">
        <v>103</v>
      </c>
      <c r="IM142">
        <v>111</v>
      </c>
      <c r="IN142">
        <v>125</v>
      </c>
    </row>
    <row r="143" spans="1:248" ht="14.25" customHeight="1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>
        <v>121</v>
      </c>
      <c r="IF143">
        <v>96</v>
      </c>
      <c r="IG143" s="144">
        <v>115</v>
      </c>
      <c r="IH143">
        <v>97</v>
      </c>
      <c r="II143">
        <v>126</v>
      </c>
      <c r="IJ143">
        <v>131</v>
      </c>
      <c r="IK143">
        <v>114</v>
      </c>
      <c r="IL143">
        <v>115</v>
      </c>
      <c r="IM143">
        <v>94</v>
      </c>
      <c r="IN143">
        <v>81</v>
      </c>
    </row>
    <row r="144" spans="1:248" ht="14.25" customHeight="1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>
        <v>71</v>
      </c>
      <c r="IF144">
        <v>52</v>
      </c>
      <c r="IG144" s="144">
        <v>51</v>
      </c>
      <c r="IH144">
        <v>46</v>
      </c>
      <c r="II144">
        <v>34</v>
      </c>
      <c r="IJ144">
        <v>41</v>
      </c>
      <c r="IK144">
        <v>28</v>
      </c>
      <c r="IL144">
        <v>38</v>
      </c>
      <c r="IM144">
        <v>47</v>
      </c>
      <c r="IN144">
        <v>50</v>
      </c>
    </row>
    <row r="145" spans="1:248" ht="14.25" customHeight="1">
      <c r="A145" s="189">
        <v>2022</v>
      </c>
      <c r="IB145">
        <v>2022</v>
      </c>
      <c r="IC145">
        <v>44</v>
      </c>
      <c r="ID145">
        <v>43</v>
      </c>
      <c r="IE145">
        <v>39</v>
      </c>
      <c r="IF145">
        <v>38</v>
      </c>
      <c r="IG145" s="144">
        <v>27</v>
      </c>
      <c r="IH145">
        <v>23</v>
      </c>
      <c r="II145">
        <v>33</v>
      </c>
      <c r="IJ145">
        <v>27</v>
      </c>
      <c r="IK145">
        <v>35</v>
      </c>
      <c r="IL145">
        <v>39</v>
      </c>
      <c r="IM145">
        <v>49</v>
      </c>
      <c r="IN145">
        <v>51</v>
      </c>
    </row>
    <row r="146" spans="1:248" ht="14.25" customHeight="1">
      <c r="A146" s="189">
        <v>2023</v>
      </c>
      <c r="IB146">
        <v>2023</v>
      </c>
      <c r="IC146">
        <v>64</v>
      </c>
      <c r="ID146">
        <v>55</v>
      </c>
      <c r="IE146">
        <v>64</v>
      </c>
      <c r="IF146">
        <v>45</v>
      </c>
      <c r="IG146" s="144">
        <v>54</v>
      </c>
    </row>
    <row r="147" spans="1:248" s="142" customFormat="1" ht="14.25" customHeight="1">
      <c r="A147" s="222"/>
      <c r="IG147" s="230"/>
    </row>
    <row r="148" spans="1:248" s="180" customFormat="1" ht="14.25" customHeight="1">
      <c r="A148" s="223" t="s">
        <v>359</v>
      </c>
      <c r="W148" s="180" t="e">
        <f>W81+#REF!+#REF!</f>
        <v>#REF!</v>
      </c>
      <c r="AA148" s="180">
        <v>301984</v>
      </c>
      <c r="AC148" s="180">
        <v>235000</v>
      </c>
      <c r="IG148" s="231"/>
    </row>
    <row r="149" spans="1:248" s="30" customFormat="1" ht="14.5">
      <c r="A149" s="203"/>
      <c r="AA149" s="30">
        <v>306442</v>
      </c>
      <c r="AC149" s="30">
        <v>235000</v>
      </c>
      <c r="IC149" s="30" t="s">
        <v>0</v>
      </c>
      <c r="ID149" s="30" t="s">
        <v>1</v>
      </c>
      <c r="IE149" s="30" t="s">
        <v>2</v>
      </c>
      <c r="IF149" s="30" t="s">
        <v>3</v>
      </c>
      <c r="IG149" s="229" t="s">
        <v>4</v>
      </c>
      <c r="IH149" s="30" t="s">
        <v>5</v>
      </c>
      <c r="II149" s="30" t="s">
        <v>7</v>
      </c>
      <c r="IJ149" s="30" t="s">
        <v>7</v>
      </c>
      <c r="IK149" s="30" t="s">
        <v>8</v>
      </c>
      <c r="IL149" s="30" t="s">
        <v>9</v>
      </c>
      <c r="IM149" s="30" t="s">
        <v>10</v>
      </c>
      <c r="IN149" s="30" t="s">
        <v>11</v>
      </c>
    </row>
    <row r="150" spans="1:248" ht="14.5">
      <c r="A150" s="202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G150" s="144"/>
    </row>
    <row r="151" spans="1:248" ht="14.5">
      <c r="A151" s="202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G151" s="144"/>
    </row>
    <row r="152" spans="1:248" ht="14.5">
      <c r="A152" s="202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G152" s="144"/>
    </row>
    <row r="153" spans="1:248" ht="14.5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G153" s="144"/>
    </row>
    <row r="154" spans="1:248" ht="14.5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G154" s="144"/>
    </row>
    <row r="155" spans="1:248" ht="14.5">
      <c r="A155" s="202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G155" s="144"/>
    </row>
    <row r="156" spans="1:248" ht="14.5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>
        <v>238</v>
      </c>
      <c r="IF156">
        <v>235</v>
      </c>
      <c r="IG156" s="144">
        <v>284</v>
      </c>
      <c r="IH156">
        <v>196</v>
      </c>
      <c r="II156">
        <v>304</v>
      </c>
      <c r="IJ156">
        <v>192</v>
      </c>
      <c r="IK156">
        <v>351</v>
      </c>
      <c r="IL156">
        <v>247</v>
      </c>
      <c r="IM156">
        <v>166</v>
      </c>
      <c r="IN156">
        <v>196</v>
      </c>
    </row>
    <row r="157" spans="1:248" ht="14.5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>
        <v>200</v>
      </c>
      <c r="IF157">
        <v>311</v>
      </c>
      <c r="IG157" s="144">
        <v>249</v>
      </c>
      <c r="IH157">
        <v>246</v>
      </c>
      <c r="II157">
        <v>200</v>
      </c>
      <c r="IJ157">
        <v>173</v>
      </c>
      <c r="IK157">
        <v>164</v>
      </c>
      <c r="IL157">
        <v>327</v>
      </c>
      <c r="IM157">
        <v>401</v>
      </c>
      <c r="IN157">
        <v>203</v>
      </c>
    </row>
    <row r="158" spans="1:248" ht="14.25" customHeight="1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>
        <v>162</v>
      </c>
      <c r="IF158">
        <v>279</v>
      </c>
      <c r="IG158" s="144">
        <v>253</v>
      </c>
      <c r="IH158">
        <v>195</v>
      </c>
      <c r="II158">
        <v>237</v>
      </c>
      <c r="IJ158">
        <v>370</v>
      </c>
      <c r="IK158">
        <v>195</v>
      </c>
      <c r="IL158">
        <v>181</v>
      </c>
      <c r="IM158">
        <v>145</v>
      </c>
      <c r="IN158">
        <v>245</v>
      </c>
    </row>
    <row r="159" spans="1:248" ht="14.25" customHeight="1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>
        <v>195</v>
      </c>
      <c r="IF159">
        <v>189</v>
      </c>
      <c r="IG159" s="144">
        <v>150</v>
      </c>
      <c r="IH159">
        <v>189</v>
      </c>
      <c r="II159">
        <v>282</v>
      </c>
      <c r="IJ159">
        <v>189</v>
      </c>
      <c r="IK159">
        <v>276</v>
      </c>
      <c r="IL159">
        <v>254</v>
      </c>
      <c r="IM159">
        <v>211</v>
      </c>
      <c r="IN159">
        <v>176</v>
      </c>
    </row>
    <row r="160" spans="1:248" ht="14.25" customHeight="1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>
        <v>228</v>
      </c>
      <c r="IF160">
        <v>204</v>
      </c>
      <c r="IG160" s="144">
        <v>119</v>
      </c>
      <c r="IH160">
        <v>158</v>
      </c>
      <c r="II160">
        <v>145</v>
      </c>
      <c r="IJ160">
        <v>139</v>
      </c>
      <c r="IK160">
        <v>146</v>
      </c>
      <c r="IL160">
        <v>162</v>
      </c>
      <c r="IM160">
        <v>208</v>
      </c>
      <c r="IN160">
        <v>165</v>
      </c>
    </row>
    <row r="161" spans="1:248" ht="14.25" customHeight="1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>
        <v>199</v>
      </c>
      <c r="IF161">
        <v>217</v>
      </c>
      <c r="IG161" s="144">
        <v>182</v>
      </c>
      <c r="IH161">
        <v>126</v>
      </c>
      <c r="II161">
        <v>88</v>
      </c>
      <c r="IJ161">
        <v>116</v>
      </c>
      <c r="IK161">
        <v>84</v>
      </c>
      <c r="IL161">
        <v>140</v>
      </c>
      <c r="IM161">
        <v>209</v>
      </c>
      <c r="IN161">
        <v>233</v>
      </c>
    </row>
    <row r="162" spans="1:248" ht="14.25" customHeight="1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>
        <v>138</v>
      </c>
      <c r="IF162">
        <v>118</v>
      </c>
      <c r="IG162" s="144">
        <v>139</v>
      </c>
    </row>
    <row r="163" spans="1:248" s="181" customFormat="1" ht="14.25" customHeight="1">
      <c r="A163" s="224"/>
    </row>
  </sheetData>
  <phoneticPr fontId="25" type="noConversion"/>
  <pageMargins left="0.7" right="0.7" top="0.75" bottom="0.75" header="0" footer="0"/>
  <pageSetup orientation="landscape" r:id="rId1"/>
  <ignoredErrors>
    <ignoredError sqref="AY58:IG58 CL65:CM65 IO48:IP48 U48:IN4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56CE-00F2-496C-89A0-8A3911A4940A}">
  <dimension ref="E1:E2"/>
  <sheetViews>
    <sheetView workbookViewId="0">
      <selection activeCell="N7" sqref="N7"/>
    </sheetView>
  </sheetViews>
  <sheetFormatPr defaultRowHeight="14"/>
  <cols>
    <col min="5" max="5" width="20.5" customWidth="1"/>
  </cols>
  <sheetData>
    <row r="1" spans="5:5">
      <c r="E1" s="248"/>
    </row>
    <row r="2" spans="5:5">
      <c r="E2" s="24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0"/>
  <sheetViews>
    <sheetView workbookViewId="0">
      <pane xSplit="1" topLeftCell="Z1" activePane="topRight" state="frozen"/>
      <selection pane="topRight" activeCell="B1" sqref="B1:Y1048576"/>
    </sheetView>
  </sheetViews>
  <sheetFormatPr defaultColWidth="12.58203125" defaultRowHeight="15" customHeight="1"/>
  <cols>
    <col min="1" max="1" width="11.58203125" customWidth="1"/>
    <col min="2" max="25" width="7.58203125" hidden="1" customWidth="1"/>
    <col min="26" max="199" width="7.58203125" customWidth="1"/>
  </cols>
  <sheetData>
    <row r="1" spans="1:242" ht="14.25" customHeight="1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43</v>
      </c>
      <c r="HM3" s="11">
        <f>'Raw Data'!IF46</f>
        <v>48</v>
      </c>
      <c r="HN3" s="11">
        <f>'Raw Data'!IG46</f>
        <v>40</v>
      </c>
      <c r="HO3" s="11">
        <f>'Raw Data'!IH46</f>
        <v>0</v>
      </c>
      <c r="HP3" s="11">
        <f>'Raw Data'!II46</f>
        <v>0</v>
      </c>
      <c r="HQ3" s="11">
        <f>'Raw Data'!IJ46</f>
        <v>0</v>
      </c>
      <c r="HR3" s="11">
        <f>'Raw Data'!IK46</f>
        <v>0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2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222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/>
    <row r="7" spans="1:242" ht="14.25" customHeight="1"/>
    <row r="8" spans="1:242" ht="14.25" customHeight="1"/>
    <row r="9" spans="1:242" ht="14.25" customHeight="1"/>
    <row r="10" spans="1:242" ht="14.25" customHeight="1"/>
    <row r="11" spans="1:242" ht="14.25" customHeight="1"/>
    <row r="12" spans="1:242" ht="14.25" customHeight="1"/>
    <row r="13" spans="1:242" ht="14.25" customHeight="1"/>
    <row r="14" spans="1:242" ht="14.25" customHeight="1"/>
    <row r="15" spans="1:242" ht="14.25" customHeight="1"/>
    <row r="16" spans="1:24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N24" sqref="N24"/>
    </sheetView>
  </sheetViews>
  <sheetFormatPr defaultColWidth="12.58203125" defaultRowHeight="15" customHeight="1"/>
  <cols>
    <col min="1" max="26" width="7.58203125" customWidth="1"/>
  </cols>
  <sheetData>
    <row r="1" spans="1:26" ht="14.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SUM(B17:F17)</f>
        <v>956</v>
      </c>
    </row>
    <row r="18" spans="1:15" ht="14.25" customHeight="1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SUM(B18:F18)</f>
        <v>1965</v>
      </c>
    </row>
    <row r="19" spans="1:15" ht="14.25" customHeight="1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SUM(B19:F19)</f>
        <v>1595</v>
      </c>
    </row>
    <row r="20" spans="1:15" ht="14.25" customHeight="1">
      <c r="A20" s="147">
        <v>2023</v>
      </c>
      <c r="B20" s="2">
        <f>'Raw Data'!IC48</f>
        <v>141</v>
      </c>
      <c r="C20" s="2">
        <f>'Raw Data'!ID48</f>
        <v>174</v>
      </c>
      <c r="D20" s="2">
        <f>'Raw Data'!IE48</f>
        <v>242</v>
      </c>
      <c r="E20" s="2">
        <f>'Raw Data'!IF48</f>
        <v>215</v>
      </c>
      <c r="F20" s="2">
        <f>'Raw Data'!IG48</f>
        <v>222</v>
      </c>
      <c r="G20" s="2">
        <f>'Raw Data'!IH48</f>
        <v>0</v>
      </c>
      <c r="H20" s="2">
        <f>'Raw Data'!II48</f>
        <v>0</v>
      </c>
      <c r="I20" s="2">
        <f>'Raw Data'!IJ48</f>
        <v>0</v>
      </c>
      <c r="J20" s="2">
        <f>'Raw Data'!IK48</f>
        <v>0</v>
      </c>
      <c r="K20" s="2">
        <f>'Raw Data'!IL48</f>
        <v>0</v>
      </c>
      <c r="L20" s="2">
        <f>'Raw Data'!IM48</f>
        <v>0</v>
      </c>
      <c r="M20" s="2">
        <f>'Raw Data'!IN48</f>
        <v>0</v>
      </c>
      <c r="O20" s="2">
        <f>SUM(B20:M20)</f>
        <v>994</v>
      </c>
    </row>
    <row r="21" spans="1:15" ht="14.25" customHeight="1"/>
    <row r="22" spans="1:15" ht="14.25" customHeight="1">
      <c r="E22" s="250" t="s">
        <v>25</v>
      </c>
      <c r="F22" s="251"/>
      <c r="G22" s="252"/>
      <c r="I22" s="250" t="s">
        <v>357</v>
      </c>
      <c r="J22" s="251"/>
      <c r="K22" s="252"/>
    </row>
    <row r="23" spans="1:15" ht="14.25" customHeight="1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>
      <c r="E24" s="7" t="s">
        <v>420</v>
      </c>
      <c r="F24" s="8">
        <f>F20</f>
        <v>222</v>
      </c>
      <c r="G24" s="9">
        <f>(F24-F25)/F25</f>
        <v>-0.32930513595166161</v>
      </c>
      <c r="I24" s="7">
        <v>2023</v>
      </c>
      <c r="J24" s="8">
        <f>O20</f>
        <v>994</v>
      </c>
      <c r="K24" s="9">
        <f>(J24-J25)/J25</f>
        <v>-0.3768025078369906</v>
      </c>
      <c r="M24">
        <v>221</v>
      </c>
      <c r="N24" s="9">
        <f>(M24-M25)/M25</f>
        <v>0.56737588652482274</v>
      </c>
    </row>
    <row r="25" spans="1:15" ht="14.25" customHeight="1">
      <c r="E25" s="7" t="s">
        <v>421</v>
      </c>
      <c r="F25" s="8">
        <f>F19</f>
        <v>331</v>
      </c>
      <c r="G25" s="9">
        <f>(F25-F26)/F26</f>
        <v>-0.24772727272727274</v>
      </c>
      <c r="I25" s="7">
        <v>2022</v>
      </c>
      <c r="J25" s="8">
        <f>O19</f>
        <v>1595</v>
      </c>
      <c r="K25" s="9">
        <f>(J25-J26)/J26</f>
        <v>-0.18829516539440203</v>
      </c>
      <c r="M25">
        <v>141</v>
      </c>
    </row>
    <row r="26" spans="1:15" ht="14.25" customHeight="1">
      <c r="E26" s="185" t="s">
        <v>422</v>
      </c>
      <c r="F26" s="8">
        <f>F18</f>
        <v>440</v>
      </c>
      <c r="G26" s="9">
        <f>(F26-F27)/F27</f>
        <v>1.4581005586592179</v>
      </c>
      <c r="I26" s="7">
        <v>2021</v>
      </c>
      <c r="J26" s="8">
        <f>O18</f>
        <v>1965</v>
      </c>
      <c r="K26" s="9">
        <f>(J26-J27)/J27</f>
        <v>1.0554393305439331</v>
      </c>
    </row>
    <row r="27" spans="1:15" ht="14.25" customHeight="1">
      <c r="E27" s="7" t="s">
        <v>423</v>
      </c>
      <c r="F27" s="8">
        <f>F17</f>
        <v>179</v>
      </c>
      <c r="G27" s="9"/>
      <c r="I27" s="7">
        <v>2020</v>
      </c>
      <c r="J27" s="8">
        <f>O17</f>
        <v>956</v>
      </c>
      <c r="K27" s="9"/>
    </row>
    <row r="28" spans="1:15" ht="14.25" customHeight="1"/>
    <row r="29" spans="1:15" ht="14.25" customHeight="1">
      <c r="E29" s="159" t="s">
        <v>251</v>
      </c>
    </row>
    <row r="30" spans="1:15" ht="14.25" customHeight="1">
      <c r="I30" s="177"/>
      <c r="J30" s="178"/>
      <c r="K30" s="152"/>
    </row>
    <row r="31" spans="1:15" ht="14.25" customHeight="1">
      <c r="I31" s="177"/>
      <c r="J31" s="178"/>
      <c r="K31" s="152"/>
    </row>
    <row r="32" spans="1:15" ht="14.25" customHeight="1">
      <c r="I32" s="177"/>
    </row>
    <row r="33" spans="9:9" ht="14.25" customHeight="1">
      <c r="I33" s="177"/>
    </row>
    <row r="34" spans="9:9" ht="14.25" customHeight="1"/>
    <row r="35" spans="9:9" ht="14.25" customHeight="1"/>
    <row r="36" spans="9:9" ht="14.25" customHeight="1"/>
    <row r="37" spans="9:9" ht="14.25" customHeight="1"/>
    <row r="38" spans="9:9" ht="14.25" customHeight="1"/>
    <row r="39" spans="9:9" ht="14.25" customHeight="1"/>
    <row r="40" spans="9:9" ht="14.25" customHeight="1"/>
    <row r="41" spans="9:9" ht="14.25" customHeight="1"/>
    <row r="42" spans="9:9" ht="14.25" customHeight="1"/>
    <row r="43" spans="9:9" ht="14.25" customHeight="1"/>
    <row r="44" spans="9:9" ht="14.25" customHeight="1"/>
    <row r="45" spans="9:9" ht="14.25" customHeight="1"/>
    <row r="46" spans="9:9" ht="14.25" customHeight="1"/>
    <row r="47" spans="9:9" ht="14.25" customHeight="1"/>
    <row r="48" spans="9: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E22:G22"/>
    <mergeCell ref="I22:K22"/>
  </mergeCells>
  <phoneticPr fontId="27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workbookViewId="0">
      <selection activeCell="GD1" sqref="GD1:GD1048576"/>
    </sheetView>
  </sheetViews>
  <sheetFormatPr defaultColWidth="12.58203125" defaultRowHeight="15" customHeight="1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86" width="7.58203125" hidden="1" customWidth="1"/>
    <col min="187" max="207" width="7.58203125" customWidth="1"/>
    <col min="214" max="218" width="0" hidden="1" customWidth="1"/>
  </cols>
  <sheetData>
    <row r="1" spans="1:242" ht="14.25" customHeight="1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40</v>
      </c>
      <c r="HO3" s="10">
        <f>'Raw Data'!IH46</f>
        <v>0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2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222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/>
    <row r="7" spans="1:242" ht="14.25" customHeight="1"/>
    <row r="8" spans="1:242" ht="14.25" customHeight="1"/>
    <row r="9" spans="1:242" ht="14.25" customHeight="1"/>
    <row r="10" spans="1:242" ht="14.25" customHeight="1"/>
    <row r="11" spans="1:242" ht="14.25" customHeight="1"/>
    <row r="12" spans="1:242" ht="14.25" customHeight="1"/>
    <row r="13" spans="1:242" ht="14.25" customHeight="1"/>
    <row r="14" spans="1:242" ht="14.25" customHeight="1"/>
    <row r="15" spans="1:242" ht="14.25" customHeight="1"/>
    <row r="16" spans="1:24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workbookViewId="0">
      <selection activeCell="HN34" sqref="HN34"/>
    </sheetView>
  </sheetViews>
  <sheetFormatPr defaultColWidth="12.58203125" defaultRowHeight="15" customHeight="1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64" width="5.08203125" hidden="1" customWidth="1"/>
    <col min="165" max="165" width="6" hidden="1" customWidth="1"/>
    <col min="166" max="167" width="5.9140625" hidden="1" customWidth="1"/>
    <col min="168" max="168" width="6.4140625" hidden="1" customWidth="1"/>
    <col min="169" max="169" width="6.08203125" hidden="1" customWidth="1"/>
    <col min="170" max="170" width="5.58203125" hidden="1" customWidth="1"/>
    <col min="171" max="171" width="5.9140625" hidden="1" customWidth="1"/>
    <col min="172" max="172" width="6.4140625" hidden="1" customWidth="1"/>
    <col min="173" max="173" width="5.9140625" hidden="1" customWidth="1"/>
    <col min="174" max="174" width="6.5" hidden="1" customWidth="1"/>
    <col min="175" max="175" width="5.58203125" hidden="1" customWidth="1"/>
    <col min="176" max="176" width="5.08203125" hidden="1" customWidth="1"/>
    <col min="177" max="177" width="6" hidden="1" customWidth="1"/>
    <col min="178" max="179" width="5.9140625" hidden="1" customWidth="1"/>
    <col min="180" max="180" width="6.4140625" hidden="1" customWidth="1"/>
    <col min="181" max="181" width="6.08203125" hidden="1" customWidth="1"/>
    <col min="182" max="182" width="5.58203125" hidden="1" customWidth="1"/>
    <col min="183" max="183" width="5.9140625" hidden="1" customWidth="1"/>
    <col min="184" max="184" width="6.4140625" hidden="1" customWidth="1"/>
    <col min="185" max="185" width="5.9140625" hidden="1" customWidth="1"/>
    <col min="186" max="186" width="6.5" hidden="1" customWidth="1"/>
    <col min="187" max="187" width="5.58203125" hidden="1" customWidth="1"/>
    <col min="188" max="208" width="7.58203125" hidden="1" customWidth="1"/>
    <col min="209" max="210" width="0" hidden="1" customWidth="1"/>
  </cols>
  <sheetData>
    <row r="1" spans="1:235" ht="14.25" customHeight="1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40</v>
      </c>
      <c r="HO3" s="10">
        <f>'Raw Data'!IH46</f>
        <v>0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2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222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/>
    <row r="7" spans="1:235" ht="14.25" customHeight="1"/>
    <row r="8" spans="1:235" ht="14.25" customHeight="1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193</v>
      </c>
      <c r="HM27" s="2">
        <f t="shared" si="10"/>
        <v>166</v>
      </c>
      <c r="HN27" s="2">
        <f t="shared" si="10"/>
        <v>180</v>
      </c>
      <c r="HO27" s="2">
        <f t="shared" si="10"/>
        <v>0</v>
      </c>
      <c r="HP27" s="2">
        <f t="shared" si="10"/>
        <v>0</v>
      </c>
      <c r="HQ27" s="2">
        <f t="shared" si="10"/>
        <v>0</v>
      </c>
      <c r="HR27" s="2">
        <f t="shared" si="10"/>
        <v>0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777</v>
      </c>
    </row>
    <row r="28" spans="217:230" ht="14.25" customHeight="1"/>
    <row r="29" spans="217:230" ht="14.25" customHeight="1"/>
    <row r="30" spans="217:230" ht="14.25" customHeight="1" thickBot="1">
      <c r="HM30" s="250" t="s">
        <v>29</v>
      </c>
      <c r="HN30" s="251"/>
      <c r="HO30" s="252"/>
    </row>
    <row r="31" spans="217:230" ht="14.25" customHeight="1" thickTop="1">
      <c r="HM31" s="6" t="s">
        <v>15</v>
      </c>
      <c r="HN31" s="6" t="s">
        <v>16</v>
      </c>
      <c r="HO31" s="6" t="s">
        <v>17</v>
      </c>
    </row>
    <row r="32" spans="217:230" ht="14.25" customHeight="1">
      <c r="HM32" s="7" t="s">
        <v>420</v>
      </c>
      <c r="HN32" s="8">
        <f>HN27</f>
        <v>180</v>
      </c>
      <c r="HO32" s="9">
        <f>(HN32-HN33)/HN33</f>
        <v>-0.27125506072874495</v>
      </c>
    </row>
    <row r="33" spans="221:223" ht="14.25" customHeight="1">
      <c r="HM33" s="7" t="s">
        <v>421</v>
      </c>
      <c r="HN33" s="8">
        <f>HN26</f>
        <v>247</v>
      </c>
      <c r="HO33" s="9">
        <f>(HN33-HN34)/HN34</f>
        <v>-0.26706231454005935</v>
      </c>
    </row>
    <row r="34" spans="221:223" ht="14.25" customHeight="1">
      <c r="HM34" s="185" t="s">
        <v>422</v>
      </c>
      <c r="HN34" s="8">
        <f>HN25</f>
        <v>337</v>
      </c>
      <c r="HO34" s="9">
        <f>(HN34-HN35)/HN35</f>
        <v>1.2466666666666666</v>
      </c>
    </row>
    <row r="35" spans="221:223" ht="14.25" customHeight="1">
      <c r="HM35" s="7" t="s">
        <v>423</v>
      </c>
      <c r="HN35" s="8">
        <f>HN24</f>
        <v>150</v>
      </c>
      <c r="HO35" s="9"/>
    </row>
    <row r="36" spans="221:223" ht="14.25" customHeight="1"/>
    <row r="37" spans="221:223" ht="14.25" customHeight="1"/>
    <row r="38" spans="221:223" ht="14.25" customHeight="1"/>
    <row r="39" spans="221:223" ht="14.25" customHeight="1"/>
    <row r="40" spans="221:223" ht="14.25" customHeight="1"/>
    <row r="41" spans="221:223" ht="14.25" customHeight="1"/>
    <row r="42" spans="221:223" ht="14.25" customHeight="1"/>
    <row r="43" spans="221:223" ht="14.25" customHeight="1"/>
    <row r="44" spans="221:223" ht="14.25" customHeight="1"/>
    <row r="45" spans="221:223" ht="14.25" customHeight="1"/>
    <row r="46" spans="221:223" ht="14.25" customHeight="1"/>
    <row r="47" spans="221:223" ht="14.25" customHeight="1"/>
    <row r="48" spans="221:22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N25" activePane="bottomRight" state="frozen"/>
      <selection pane="topRight" activeCell="B1" sqref="B1"/>
      <selection pane="bottomLeft" activeCell="A2" sqref="A2"/>
      <selection pane="bottomRight" activeCell="GC52" sqref="GC52"/>
    </sheetView>
  </sheetViews>
  <sheetFormatPr defaultColWidth="12.58203125" defaultRowHeight="15" customHeight="1"/>
  <cols>
    <col min="1" max="1" width="21.5" bestFit="1" customWidth="1"/>
    <col min="2" max="3" width="6.5" bestFit="1" customWidth="1"/>
    <col min="4" max="4" width="5.58203125" bestFit="1" customWidth="1"/>
    <col min="5" max="5" width="5.9140625" bestFit="1" customWidth="1"/>
    <col min="6" max="6" width="6.4140625" bestFit="1" customWidth="1"/>
    <col min="7" max="7" width="5.9140625" bestFit="1" customWidth="1"/>
    <col min="8" max="8" width="6.5" customWidth="1"/>
    <col min="9" max="9" width="5.58203125" bestFit="1" customWidth="1"/>
    <col min="10" max="10" width="5.08203125" bestFit="1" customWidth="1"/>
    <col min="11" max="11" width="6" bestFit="1" customWidth="1"/>
    <col min="12" max="12" width="5.9140625" bestFit="1" customWidth="1"/>
    <col min="13" max="13" width="5.9140625" customWidth="1"/>
    <col min="14" max="14" width="6.4140625" bestFit="1" customWidth="1"/>
    <col min="15" max="15" width="6.08203125" customWidth="1"/>
    <col min="16" max="16" width="5.58203125" bestFit="1" customWidth="1"/>
    <col min="17" max="17" width="5.9140625" bestFit="1" customWidth="1"/>
    <col min="18" max="18" width="6.4140625" bestFit="1" customWidth="1"/>
    <col min="19" max="19" width="5.9140625" bestFit="1" customWidth="1"/>
    <col min="20" max="20" width="6.5" customWidth="1"/>
    <col min="21" max="21" width="5.58203125" bestFit="1" customWidth="1"/>
    <col min="22" max="22" width="5.08203125" bestFit="1" customWidth="1"/>
    <col min="23" max="23" width="6" bestFit="1" customWidth="1"/>
    <col min="24" max="24" width="5.9140625" bestFit="1" customWidth="1"/>
    <col min="25" max="25" width="5.9140625" customWidth="1"/>
    <col min="26" max="26" width="6.4140625" bestFit="1" customWidth="1"/>
    <col min="27" max="27" width="6.08203125" customWidth="1"/>
    <col min="28" max="28" width="5.58203125" bestFit="1" customWidth="1"/>
    <col min="29" max="29" width="5.9140625" bestFit="1" customWidth="1"/>
    <col min="30" max="30" width="17.58203125" bestFit="1" customWidth="1"/>
    <col min="31" max="31" width="5.9140625" bestFit="1" customWidth="1"/>
    <col min="32" max="32" width="6.5" customWidth="1"/>
    <col min="33" max="33" width="5.58203125" bestFit="1" customWidth="1"/>
    <col min="34" max="34" width="5.08203125" bestFit="1" customWidth="1"/>
    <col min="35" max="35" width="6" bestFit="1" customWidth="1"/>
    <col min="36" max="36" width="5.9140625" bestFit="1" customWidth="1"/>
    <col min="37" max="37" width="5.9140625" customWidth="1"/>
    <col min="38" max="38" width="6.4140625" bestFit="1" customWidth="1"/>
    <col min="39" max="39" width="6.08203125" customWidth="1"/>
    <col min="40" max="40" width="5.58203125" bestFit="1" customWidth="1"/>
    <col min="41" max="41" width="5.9140625" bestFit="1" customWidth="1"/>
    <col min="42" max="42" width="6.4140625" bestFit="1" customWidth="1"/>
    <col min="43" max="43" width="5.9140625" bestFit="1" customWidth="1"/>
    <col min="44" max="44" width="6.5" customWidth="1"/>
    <col min="45" max="45" width="5.58203125" bestFit="1" customWidth="1"/>
    <col min="46" max="46" width="5.08203125" bestFit="1" customWidth="1"/>
    <col min="47" max="47" width="6" bestFit="1" customWidth="1"/>
    <col min="48" max="48" width="5.9140625" bestFit="1" customWidth="1"/>
    <col min="49" max="49" width="5.9140625" customWidth="1"/>
    <col min="50" max="50" width="6.4140625" bestFit="1" customWidth="1"/>
    <col min="51" max="51" width="6.08203125" customWidth="1"/>
    <col min="52" max="52" width="5.58203125" bestFit="1" customWidth="1"/>
    <col min="53" max="53" width="5.9140625" bestFit="1" customWidth="1"/>
    <col min="54" max="54" width="6.4140625" bestFit="1" customWidth="1"/>
    <col min="55" max="55" width="5.9140625" bestFit="1" customWidth="1"/>
    <col min="56" max="56" width="6.5" customWidth="1"/>
    <col min="57" max="57" width="5.58203125" bestFit="1" customWidth="1"/>
    <col min="58" max="58" width="5.08203125" bestFit="1" customWidth="1"/>
    <col min="59" max="59" width="6" bestFit="1" customWidth="1"/>
    <col min="60" max="60" width="5.9140625" bestFit="1" customWidth="1"/>
    <col min="61" max="61" width="5.9140625" customWidth="1"/>
    <col min="62" max="62" width="6.4140625" bestFit="1" customWidth="1"/>
    <col min="63" max="63" width="6.08203125" customWidth="1"/>
    <col min="64" max="64" width="5.58203125" bestFit="1" customWidth="1"/>
    <col min="65" max="65" width="5.9140625" bestFit="1" customWidth="1"/>
    <col min="66" max="66" width="6.4140625" bestFit="1" customWidth="1"/>
    <col min="67" max="67" width="5.9140625" bestFit="1" customWidth="1"/>
    <col min="68" max="68" width="6.5" customWidth="1"/>
    <col min="69" max="69" width="5.58203125" bestFit="1" customWidth="1"/>
    <col min="70" max="70" width="5.08203125" bestFit="1" customWidth="1"/>
    <col min="71" max="71" width="6" bestFit="1" customWidth="1"/>
    <col min="72" max="72" width="5.9140625" bestFit="1" customWidth="1"/>
    <col min="73" max="73" width="5.9140625" customWidth="1"/>
    <col min="74" max="74" width="6.4140625" bestFit="1" customWidth="1"/>
    <col min="75" max="75" width="6.08203125" customWidth="1"/>
    <col min="76" max="76" width="5.58203125" bestFit="1" customWidth="1"/>
    <col min="77" max="77" width="5.9140625" bestFit="1" customWidth="1"/>
    <col min="78" max="78" width="6.4140625" bestFit="1" customWidth="1"/>
    <col min="79" max="79" width="5.9140625" bestFit="1" customWidth="1"/>
    <col min="80" max="80" width="6.5" customWidth="1"/>
    <col min="81" max="81" width="5.58203125" bestFit="1" customWidth="1"/>
    <col min="82" max="82" width="5.08203125" bestFit="1" customWidth="1"/>
    <col min="83" max="83" width="6" bestFit="1" customWidth="1"/>
    <col min="84" max="84" width="5.9140625" bestFit="1" customWidth="1"/>
    <col min="85" max="85" width="5.9140625" customWidth="1"/>
    <col min="86" max="86" width="6.4140625" bestFit="1" customWidth="1"/>
    <col min="87" max="87" width="6.08203125" customWidth="1"/>
    <col min="88" max="88" width="5.58203125" bestFit="1" customWidth="1"/>
    <col min="89" max="89" width="5.9140625" bestFit="1" customWidth="1"/>
    <col min="90" max="90" width="6.4140625" bestFit="1" customWidth="1"/>
    <col min="91" max="91" width="5.9140625" bestFit="1" customWidth="1"/>
    <col min="92" max="92" width="6.5" customWidth="1"/>
    <col min="93" max="93" width="5.58203125" bestFit="1" customWidth="1"/>
    <col min="94" max="94" width="5.08203125" bestFit="1" customWidth="1"/>
    <col min="95" max="95" width="6" bestFit="1" customWidth="1"/>
    <col min="96" max="96" width="5.9140625" bestFit="1" customWidth="1"/>
    <col min="97" max="97" width="5.9140625" customWidth="1"/>
    <col min="98" max="98" width="6.4140625" bestFit="1" customWidth="1"/>
    <col min="99" max="99" width="6.08203125" customWidth="1"/>
    <col min="100" max="100" width="5.58203125" bestFit="1" customWidth="1"/>
    <col min="101" max="101" width="5.9140625" bestFit="1" customWidth="1"/>
    <col min="102" max="102" width="6.4140625" bestFit="1" customWidth="1"/>
    <col min="103" max="103" width="5.9140625" bestFit="1" customWidth="1"/>
    <col min="104" max="104" width="6.5" bestFit="1" customWidth="1"/>
    <col min="105" max="105" width="5.58203125" bestFit="1" customWidth="1"/>
    <col min="106" max="106" width="5.08203125" bestFit="1" customWidth="1"/>
    <col min="107" max="107" width="6" bestFit="1" customWidth="1"/>
    <col min="108" max="109" width="5.9140625" bestFit="1" customWidth="1"/>
    <col min="110" max="110" width="6.4140625" bestFit="1" customWidth="1"/>
    <col min="111" max="111" width="6.08203125" bestFit="1" customWidth="1"/>
    <col min="112" max="112" width="5.58203125" bestFit="1" customWidth="1"/>
    <col min="113" max="113" width="5.9140625" bestFit="1" customWidth="1"/>
    <col min="114" max="114" width="6.4140625" bestFit="1" customWidth="1"/>
    <col min="115" max="115" width="5.9140625" bestFit="1" customWidth="1"/>
    <col min="116" max="116" width="6.5" bestFit="1" customWidth="1"/>
    <col min="117" max="117" width="5.58203125" bestFit="1" customWidth="1"/>
    <col min="118" max="118" width="5.08203125" bestFit="1" customWidth="1"/>
    <col min="119" max="119" width="6" bestFit="1" customWidth="1"/>
    <col min="120" max="121" width="5.9140625" bestFit="1" customWidth="1"/>
    <col min="122" max="122" width="6.4140625" bestFit="1" customWidth="1"/>
    <col min="123" max="123" width="6.08203125" bestFit="1" customWidth="1"/>
    <col min="124" max="124" width="5.58203125" bestFit="1" customWidth="1"/>
    <col min="125" max="125" width="5.9140625" bestFit="1" customWidth="1"/>
    <col min="126" max="126" width="6.4140625" bestFit="1" customWidth="1"/>
    <col min="127" max="127" width="5.9140625" bestFit="1" customWidth="1"/>
    <col min="128" max="149" width="6.5" bestFit="1" customWidth="1"/>
    <col min="150" max="150" width="8.41406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08203125" bestFit="1" customWidth="1"/>
    <col min="162" max="162" width="8.58203125" bestFit="1" customWidth="1"/>
    <col min="163" max="163" width="7.58203125" bestFit="1" customWidth="1"/>
  </cols>
  <sheetData>
    <row r="1" spans="1:183" ht="14.25" customHeight="1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193</v>
      </c>
      <c r="FS2" s="10">
        <f>'Raw Data'!IF45</f>
        <v>166</v>
      </c>
      <c r="FT2" s="10">
        <f>'Raw Data'!IG45</f>
        <v>180</v>
      </c>
      <c r="FU2" s="10">
        <f>'Raw Data'!IH45</f>
        <v>0</v>
      </c>
      <c r="FV2" s="10">
        <f>'Raw Data'!II45</f>
        <v>0</v>
      </c>
      <c r="FW2" s="10">
        <f>'Raw Data'!IJ45</f>
        <v>0</v>
      </c>
      <c r="FX2" s="10">
        <f>'Raw Data'!IK45</f>
        <v>0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1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2</v>
      </c>
      <c r="FT4" s="10">
        <f>'Raw Data'!IG86</f>
        <v>1</v>
      </c>
      <c r="FU4" s="10">
        <f>'Raw Data'!IH86</f>
        <v>0</v>
      </c>
      <c r="FV4" s="10">
        <f>'Raw Data'!II86</f>
        <v>0</v>
      </c>
      <c r="FW4" s="10">
        <f>'Raw Data'!IJ86</f>
        <v>0</v>
      </c>
      <c r="FX4" s="10">
        <f>'Raw Data'!IK86</f>
        <v>0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>
        <f t="shared" si="3"/>
        <v>6.024096385542169E-3</v>
      </c>
      <c r="FT5" s="16">
        <f t="shared" si="3"/>
        <v>0</v>
      </c>
      <c r="FU5" s="16" t="e">
        <f t="shared" si="3"/>
        <v>#DIV/0!</v>
      </c>
      <c r="FV5" s="16" t="e">
        <f t="shared" si="3"/>
        <v>#DIV/0!</v>
      </c>
      <c r="FW5" s="16" t="e">
        <f t="shared" si="3"/>
        <v>#DIV/0!</v>
      </c>
      <c r="FX5" s="16" t="e">
        <f t="shared" si="3"/>
        <v>#DIV/0!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5.1813471502590676E-3</v>
      </c>
      <c r="FS6" s="16">
        <f t="shared" si="7"/>
        <v>1.2048192771084338E-2</v>
      </c>
      <c r="FT6" s="16">
        <f t="shared" si="7"/>
        <v>5.5555555555555558E-3</v>
      </c>
      <c r="FU6" s="16" t="e">
        <f t="shared" si="7"/>
        <v>#DIV/0!</v>
      </c>
      <c r="FV6" s="16" t="e">
        <f t="shared" si="7"/>
        <v>#DIV/0!</v>
      </c>
      <c r="FW6" s="16" t="e">
        <f t="shared" si="7"/>
        <v>#DIV/0!</v>
      </c>
      <c r="FX6" s="16" t="e">
        <f t="shared" si="7"/>
        <v>#DIV/0!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5.1813471502590676E-3</v>
      </c>
      <c r="FS7" s="16">
        <f t="shared" si="11"/>
        <v>1.8072289156626505E-2</v>
      </c>
      <c r="FT7" s="16">
        <f t="shared" si="11"/>
        <v>5.5555555555555558E-3</v>
      </c>
      <c r="FU7" s="16" t="e">
        <f t="shared" si="11"/>
        <v>#DIV/0!</v>
      </c>
      <c r="FV7" s="16" t="e">
        <f t="shared" si="11"/>
        <v>#DIV/0!</v>
      </c>
      <c r="FW7" s="16" t="e">
        <f t="shared" si="11"/>
        <v>#DIV/0!</v>
      </c>
      <c r="FX7" s="16" t="e">
        <f t="shared" si="11"/>
        <v>#DIV/0!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/>
    <row r="9" spans="1:183" ht="14.25" customHeight="1"/>
    <row r="10" spans="1:183" ht="14.25" customHeight="1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3</v>
      </c>
      <c r="FT10" s="17">
        <f t="shared" si="15"/>
        <v>1</v>
      </c>
      <c r="FU10" s="17">
        <f t="shared" si="15"/>
        <v>0</v>
      </c>
      <c r="FV10" s="17">
        <f t="shared" si="15"/>
        <v>0</v>
      </c>
      <c r="FW10" s="17">
        <f t="shared" si="15"/>
        <v>0</v>
      </c>
      <c r="FX10" s="17">
        <f t="shared" si="15"/>
        <v>0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4</v>
      </c>
      <c r="FT11" s="17">
        <f t="shared" si="19"/>
        <v>0</v>
      </c>
      <c r="FU11" s="17">
        <f t="shared" si="19"/>
        <v>0</v>
      </c>
      <c r="FV11" s="17">
        <f t="shared" si="19"/>
        <v>0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>
        <f t="shared" si="23"/>
        <v>0.75</v>
      </c>
      <c r="FT12" s="16" t="e">
        <f t="shared" si="23"/>
        <v>#DIV/0!</v>
      </c>
      <c r="FU12" s="16" t="e">
        <f t="shared" si="23"/>
        <v>#DIV/0!</v>
      </c>
      <c r="FV12" s="16" t="e">
        <f t="shared" si="23"/>
        <v>#DIV/0!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>
      <c r="A13" s="18"/>
    </row>
    <row r="14" spans="1:183" ht="14.25" customHeight="1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4</v>
      </c>
      <c r="FT16" s="13">
        <f>'Raw Data'!IG89</f>
        <v>0</v>
      </c>
      <c r="FU16" s="13">
        <f>'Raw Data'!IH89</f>
        <v>0</v>
      </c>
      <c r="FV16" s="13">
        <f>'Raw Data'!II89</f>
        <v>0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>
        <f>SUM(FS15:FS16)/'Raw Data'!IF21</f>
        <v>1.078167115902965E-2</v>
      </c>
      <c r="FT17" s="19">
        <f>SUM(FT15:FT16)/'Raw Data'!IG21</f>
        <v>0</v>
      </c>
      <c r="FU17" s="19" t="e">
        <f>SUM(FU15:FU16)/'Raw Data'!IH21</f>
        <v>#DIV/0!</v>
      </c>
      <c r="FV17" s="19" t="e">
        <f>SUM(FV15:FV16)/'Raw Data'!II21</f>
        <v>#DIV/0!</v>
      </c>
      <c r="FW17" s="19" t="e">
        <f>SUM(FW15:FW16)/'Raw Data'!IJ21</f>
        <v>#DIV/0!</v>
      </c>
      <c r="FX17" s="19" t="e">
        <f>SUM(FX15:FX16)/'Raw Data'!IK21</f>
        <v>#DIV/0!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/>
    <row r="21" spans="1:183" ht="14.25" customHeight="1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4</v>
      </c>
      <c r="FT22" s="17">
        <f t="shared" si="31"/>
        <v>0</v>
      </c>
      <c r="FU22" s="17">
        <f t="shared" si="31"/>
        <v>0</v>
      </c>
      <c r="FV22" s="17">
        <f t="shared" si="31"/>
        <v>0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4</v>
      </c>
      <c r="FT24" s="17">
        <f t="shared" si="35"/>
        <v>0</v>
      </c>
      <c r="FU24" s="17">
        <f t="shared" si="35"/>
        <v>0</v>
      </c>
      <c r="FV24" s="17">
        <f t="shared" si="35"/>
        <v>0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3</v>
      </c>
      <c r="FT25" s="17">
        <f t="shared" si="39"/>
        <v>1</v>
      </c>
      <c r="FU25" s="17">
        <f t="shared" si="39"/>
        <v>0</v>
      </c>
      <c r="FV25" s="17">
        <f t="shared" si="39"/>
        <v>0</v>
      </c>
      <c r="FW25" s="17">
        <f t="shared" si="39"/>
        <v>0</v>
      </c>
      <c r="FX25" s="17">
        <f t="shared" si="39"/>
        <v>0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4</v>
      </c>
      <c r="FT29">
        <f t="shared" si="40"/>
        <v>0</v>
      </c>
      <c r="FU29">
        <f t="shared" si="40"/>
        <v>0</v>
      </c>
      <c r="FV29">
        <f t="shared" si="40"/>
        <v>0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4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1</v>
      </c>
      <c r="FS42" s="189">
        <f t="shared" si="49"/>
        <v>3</v>
      </c>
      <c r="FT42" s="189">
        <f t="shared" si="49"/>
        <v>1</v>
      </c>
      <c r="FU42" s="189">
        <f t="shared" si="49"/>
        <v>0</v>
      </c>
      <c r="FV42" s="189">
        <f t="shared" si="49"/>
        <v>0</v>
      </c>
      <c r="FW42" s="189">
        <f t="shared" si="49"/>
        <v>0</v>
      </c>
      <c r="FX42" s="189">
        <f t="shared" si="49"/>
        <v>0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4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4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4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/>
    <row r="54" spans="1:186" ht="14.25" customHeight="1">
      <c r="A54" s="177"/>
      <c r="B54" s="178"/>
      <c r="C54" s="152"/>
    </row>
    <row r="55" spans="1:186" ht="14.25" customHeight="1">
      <c r="A55" s="177"/>
      <c r="B55" s="178"/>
      <c r="C55" s="152"/>
    </row>
    <row r="56" spans="1:186" ht="14.25" customHeight="1" thickBot="1">
      <c r="A56" s="177"/>
      <c r="B56" s="178"/>
      <c r="C56" s="152"/>
      <c r="FX56" s="253" t="s">
        <v>44</v>
      </c>
      <c r="FY56" s="253"/>
      <c r="FZ56" s="253"/>
      <c r="GB56" s="253" t="s">
        <v>45</v>
      </c>
      <c r="GC56" s="253"/>
      <c r="GD56" s="253"/>
    </row>
    <row r="57" spans="1:186" ht="14.25" customHeight="1" thickTop="1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>
      <c r="FX58" s="7" t="s">
        <v>420</v>
      </c>
      <c r="FY58" s="8">
        <f>FT29</f>
        <v>0</v>
      </c>
      <c r="FZ58" s="9">
        <v>4</v>
      </c>
      <c r="GB58" s="7" t="s">
        <v>420</v>
      </c>
      <c r="GC58" s="8">
        <f>FT42</f>
        <v>1</v>
      </c>
      <c r="GD58" s="9"/>
    </row>
    <row r="59" spans="1:186" ht="14.25" customHeight="1">
      <c r="FX59" s="7" t="s">
        <v>421</v>
      </c>
      <c r="FY59" s="8">
        <f>FT30</f>
        <v>2</v>
      </c>
      <c r="FZ59" s="9">
        <f>SUM(FY60-FY59)/FY60*-1</f>
        <v>-0.5</v>
      </c>
      <c r="GB59" s="7" t="s">
        <v>421</v>
      </c>
      <c r="GC59" s="8">
        <f>FT43</f>
        <v>0</v>
      </c>
      <c r="GD59" s="9">
        <f>SUM(GC60-GC59)/GC60*-1</f>
        <v>-1</v>
      </c>
    </row>
    <row r="60" spans="1:186" ht="14.25" customHeight="1">
      <c r="FX60" s="185" t="s">
        <v>422</v>
      </c>
      <c r="FY60" s="8">
        <f>FT31</f>
        <v>4</v>
      </c>
      <c r="FZ60" s="9">
        <f>SUM(FY61-FY60)/FY61*-1</f>
        <v>-0.83333333333333337</v>
      </c>
      <c r="GB60" s="185" t="s">
        <v>422</v>
      </c>
      <c r="GC60" s="8">
        <f>FT44</f>
        <v>1</v>
      </c>
      <c r="GD60" s="9">
        <f>SUM(GC61-GC60)/GC61*-1</f>
        <v>-0.8</v>
      </c>
    </row>
    <row r="61" spans="1:186" ht="14.25" customHeight="1">
      <c r="FX61" s="7" t="s">
        <v>423</v>
      </c>
      <c r="FY61" s="8">
        <f>FT32</f>
        <v>24</v>
      </c>
      <c r="FZ61" s="9"/>
      <c r="GB61" s="7" t="s">
        <v>423</v>
      </c>
      <c r="GC61" s="8">
        <f>FT45</f>
        <v>5</v>
      </c>
      <c r="GD61" s="9"/>
    </row>
    <row r="62" spans="1:186" ht="14.25" customHeight="1"/>
    <row r="63" spans="1:186" ht="14.25" customHeight="1"/>
    <row r="64" spans="1:186" ht="14.25" customHeight="1" thickBot="1">
      <c r="GB64" s="250" t="s">
        <v>358</v>
      </c>
      <c r="GC64" s="251"/>
      <c r="GD64" s="252"/>
    </row>
    <row r="65" spans="184:186" ht="14.25" customHeight="1" thickTop="1">
      <c r="GB65" s="6" t="s">
        <v>15</v>
      </c>
      <c r="GC65" s="6" t="s">
        <v>16</v>
      </c>
      <c r="GD65" s="6" t="s">
        <v>17</v>
      </c>
    </row>
    <row r="66" spans="184:186" ht="14.25" customHeight="1">
      <c r="GB66" s="7">
        <v>2023</v>
      </c>
      <c r="GC66" s="8">
        <f>SUM(FP42:FT42)</f>
        <v>6</v>
      </c>
      <c r="GD66" s="9">
        <f>SUM(GC67-GC66)/GC67*-1</f>
        <v>-0.25</v>
      </c>
    </row>
    <row r="67" spans="184:186" ht="14.25" customHeight="1">
      <c r="GB67" s="7">
        <v>2022</v>
      </c>
      <c r="GC67" s="8">
        <f>SUM(FP43:FT43)</f>
        <v>8</v>
      </c>
      <c r="GD67" s="9">
        <f>SUM(GC68-GC67)/GC68*-1</f>
        <v>-0.33333333333333331</v>
      </c>
    </row>
    <row r="68" spans="184:186" ht="14.25" customHeight="1">
      <c r="GB68" s="7">
        <v>2021</v>
      </c>
      <c r="GC68" s="8">
        <f>SUM(FP44:FT44)</f>
        <v>12</v>
      </c>
      <c r="GD68" s="9">
        <f>SUM(GC69-GC68)/GC69*-1</f>
        <v>-0.6470588235294118</v>
      </c>
    </row>
    <row r="69" spans="184:186" ht="14.25" customHeight="1">
      <c r="GB69" s="7">
        <v>2020</v>
      </c>
      <c r="GC69" s="8">
        <f>SUM(FP45:FT45)</f>
        <v>34</v>
      </c>
      <c r="GD69" s="9"/>
    </row>
    <row r="70" spans="184:186" ht="14.25" customHeight="1"/>
    <row r="71" spans="184:186" ht="14.25" customHeight="1"/>
    <row r="72" spans="184:186" ht="14.25" customHeight="1"/>
    <row r="73" spans="184:186" ht="14.25" customHeight="1"/>
    <row r="74" spans="184:186" ht="14.25" customHeight="1"/>
    <row r="75" spans="184:186" ht="14.25" customHeight="1"/>
    <row r="76" spans="184:186" ht="14.25" customHeight="1"/>
    <row r="77" spans="184:186" ht="14.25" customHeight="1"/>
    <row r="78" spans="184:186" ht="14.25" customHeight="1"/>
    <row r="79" spans="184:186" ht="14.25" customHeight="1"/>
    <row r="80" spans="184:186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</sheetData>
  <mergeCells count="3">
    <mergeCell ref="GB64:GD64"/>
    <mergeCell ref="GB56:GD56"/>
    <mergeCell ref="FX56:FZ56"/>
  </mergeCells>
  <phoneticPr fontId="27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0"/>
  <sheetViews>
    <sheetView workbookViewId="0">
      <pane xSplit="1" ySplit="1" topLeftCell="GW50" activePane="bottomRight" state="frozen"/>
      <selection pane="topRight" activeCell="B1" sqref="B1"/>
      <selection pane="bottomLeft" activeCell="A2" sqref="A2"/>
      <selection pane="bottomRight" activeCell="HC80" sqref="HA78:HC80"/>
    </sheetView>
  </sheetViews>
  <sheetFormatPr defaultColWidth="12.58203125" defaultRowHeight="15" customHeight="1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082031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582031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91406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</cols>
  <sheetData>
    <row r="1" spans="1:258" ht="14.25" customHeight="1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193</v>
      </c>
      <c r="HR2" s="10">
        <f>'Raw Data'!IF45</f>
        <v>166</v>
      </c>
      <c r="HS2" s="10">
        <f>'Raw Data'!IG45</f>
        <v>180</v>
      </c>
      <c r="HT2" s="10">
        <f>'Raw Data'!IH45</f>
        <v>0</v>
      </c>
      <c r="HU2" s="10">
        <f>'Raw Data'!II45</f>
        <v>0</v>
      </c>
      <c r="HV2" s="10">
        <f>'Raw Data'!IJ45</f>
        <v>0</v>
      </c>
      <c r="HW2" s="10">
        <f>'Raw Data'!IK45</f>
        <v>0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135010870</v>
      </c>
      <c r="HR3" s="31">
        <f>'Raw Data'!IF69</f>
        <v>105684431</v>
      </c>
      <c r="HS3" s="31">
        <f>'Raw Data'!IG69</f>
        <v>125124278</v>
      </c>
      <c r="HT3" s="31">
        <f>'Raw Data'!IH69</f>
        <v>0</v>
      </c>
      <c r="HU3" s="31">
        <f>'Raw Data'!II69</f>
        <v>0</v>
      </c>
      <c r="HV3" s="31">
        <f>'Raw Data'!IJ69</f>
        <v>0</v>
      </c>
      <c r="HW3" s="31">
        <f>'Raw Data'!IK69</f>
        <v>0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699538</v>
      </c>
      <c r="HR6" s="31">
        <f>'Raw Data'!IF67</f>
        <v>652373</v>
      </c>
      <c r="HS6" s="31">
        <f>'Raw Data'!IG67</f>
        <v>695134</v>
      </c>
      <c r="HT6" s="31">
        <f>'Raw Data'!IH67</f>
        <v>0</v>
      </c>
      <c r="HU6" s="31">
        <f>'Raw Data'!II67</f>
        <v>0</v>
      </c>
      <c r="HV6" s="31">
        <f>'Raw Data'!IJ67</f>
        <v>0</v>
      </c>
      <c r="HW6" s="31">
        <f>'Raw Data'!IK67</f>
        <v>0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135010870</v>
      </c>
      <c r="HR7" s="31">
        <f>'Raw Data'!IF69</f>
        <v>105684431</v>
      </c>
      <c r="HS7" s="31">
        <f>'Raw Data'!IG69</f>
        <v>125124278</v>
      </c>
      <c r="HT7" s="31">
        <f>'Raw Data'!IH69</f>
        <v>0</v>
      </c>
      <c r="HU7" s="31">
        <f>'Raw Data'!II69</f>
        <v>0</v>
      </c>
      <c r="HV7" s="31">
        <f>'Raw Data'!IJ69</f>
        <v>0</v>
      </c>
      <c r="HW7" s="31">
        <f>'Raw Data'!IK69</f>
        <v>0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>
      <c r="A8" s="4"/>
    </row>
    <row r="9" spans="1:258" ht="14.25" customHeight="1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550000</v>
      </c>
      <c r="HR10" s="31">
        <f>'Raw Data'!IF68</f>
        <v>544950</v>
      </c>
      <c r="HS10" s="31">
        <f>'Raw Data'!IG68</f>
        <v>537381</v>
      </c>
      <c r="HT10" s="31">
        <f>'Raw Data'!IH68</f>
        <v>0</v>
      </c>
      <c r="HU10" s="31">
        <f>'Raw Data'!II68</f>
        <v>0</v>
      </c>
      <c r="HV10" s="31">
        <f>'Raw Data'!IJ68</f>
        <v>0</v>
      </c>
      <c r="HW10" s="31">
        <f>'Raw Data'!IK68</f>
        <v>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193</v>
      </c>
      <c r="HR11" s="10">
        <f>'Raw Data'!IF45</f>
        <v>166</v>
      </c>
      <c r="HS11" s="10">
        <f>'Raw Data'!IG45</f>
        <v>180</v>
      </c>
      <c r="HT11" s="10">
        <f>'Raw Data'!IH45</f>
        <v>0</v>
      </c>
      <c r="HU11" s="10">
        <f>'Raw Data'!II45</f>
        <v>0</v>
      </c>
      <c r="HV11" s="10">
        <f>'Raw Data'!IJ45</f>
        <v>0</v>
      </c>
      <c r="HW11" s="10">
        <f>'Raw Data'!IK45</f>
        <v>0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>
      <c r="A12" s="4"/>
    </row>
    <row r="13" spans="1:258" ht="14.25" customHeight="1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573750</v>
      </c>
      <c r="HR14" s="31">
        <f>'Raw Data'!IF76</f>
        <v>585000</v>
      </c>
      <c r="HS14" s="31">
        <f>'Raw Data'!IG76</f>
        <v>590000</v>
      </c>
      <c r="HT14" s="31">
        <f>'Raw Data'!IH76</f>
        <v>0</v>
      </c>
      <c r="HU14" s="31">
        <f>'Raw Data'!II76</f>
        <v>0</v>
      </c>
      <c r="HV14" s="31">
        <f>'Raw Data'!IJ76</f>
        <v>0</v>
      </c>
      <c r="HW14" s="31">
        <f>'Raw Data'!IK76</f>
        <v>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162</v>
      </c>
      <c r="HR15" s="10">
        <f>'Raw Data'!IF74</f>
        <v>133</v>
      </c>
      <c r="HS15" s="10">
        <f>'Raw Data'!IG74</f>
        <v>145</v>
      </c>
      <c r="HT15" s="10">
        <f>'Raw Data'!IH74</f>
        <v>0</v>
      </c>
      <c r="HU15" s="10">
        <f>'Raw Data'!II74</f>
        <v>0</v>
      </c>
      <c r="HV15" s="10">
        <f>'Raw Data'!IJ74</f>
        <v>0</v>
      </c>
      <c r="HW15" s="10">
        <f>'Raw Data'!IK74</f>
        <v>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>
      <c r="A16" s="4"/>
    </row>
    <row r="17" spans="1:258" ht="14.25" customHeight="1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425500</v>
      </c>
      <c r="HS18" s="31">
        <f>'Raw Data'!IG81</f>
        <v>390000</v>
      </c>
      <c r="HT18" s="31">
        <f>'Raw Data'!IH81</f>
        <v>0</v>
      </c>
      <c r="HU18" s="31">
        <f>'Raw Data'!II81</f>
        <v>0</v>
      </c>
      <c r="HV18" s="31">
        <f>'Raw Data'!IJ81</f>
        <v>0</v>
      </c>
      <c r="HW18" s="31">
        <f>'Raw Data'!IK81</f>
        <v>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22</v>
      </c>
      <c r="HS19" s="10">
        <f>'Raw Data'!IG79</f>
        <v>25</v>
      </c>
      <c r="HT19" s="10">
        <f>'Raw Data'!IH79</f>
        <v>0</v>
      </c>
      <c r="HU19" s="10">
        <f>'Raw Data'!II79</f>
        <v>0</v>
      </c>
      <c r="HV19" s="10">
        <f>'Raw Data'!IJ79</f>
        <v>0</v>
      </c>
      <c r="HW19" s="10">
        <f>'Raw Data'!IK79</f>
        <v>0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>
      <c r="A20" s="4"/>
    </row>
    <row r="21" spans="1:258" ht="14.25" customHeight="1">
      <c r="A21" s="4"/>
    </row>
    <row r="22" spans="1:258" ht="14.25" customHeight="1">
      <c r="A22" s="4" t="s">
        <v>93</v>
      </c>
      <c r="GW22" s="2" t="s">
        <v>93</v>
      </c>
    </row>
    <row r="23" spans="1:258" ht="14.25" customHeight="1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699538</v>
      </c>
      <c r="HB36" s="32">
        <f t="shared" si="16"/>
        <v>652373</v>
      </c>
      <c r="HC36" s="32">
        <f t="shared" si="16"/>
        <v>695134</v>
      </c>
      <c r="HD36" s="32">
        <f t="shared" si="16"/>
        <v>0</v>
      </c>
      <c r="HE36" s="32">
        <f t="shared" si="16"/>
        <v>0</v>
      </c>
      <c r="HF36" s="32">
        <f t="shared" si="16"/>
        <v>0</v>
      </c>
      <c r="HG36" s="32">
        <f t="shared" si="16"/>
        <v>0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/>
    <row r="38" spans="1:219" ht="14.25" customHeight="1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>
      <c r="A48" s="4">
        <v>2023</v>
      </c>
      <c r="GX48" s="190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550000</v>
      </c>
      <c r="HB48" s="32">
        <f t="shared" si="25"/>
        <v>544950</v>
      </c>
      <c r="HC48" s="32">
        <f t="shared" si="25"/>
        <v>537381</v>
      </c>
      <c r="HD48" s="32">
        <f t="shared" si="25"/>
        <v>0</v>
      </c>
      <c r="HE48" s="32">
        <f t="shared" si="25"/>
        <v>0</v>
      </c>
      <c r="HF48" s="32">
        <f t="shared" si="25"/>
        <v>0</v>
      </c>
      <c r="HG48" s="32">
        <f t="shared" si="25"/>
        <v>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/>
    <row r="50" spans="1:219" ht="14.25" customHeight="1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>
      <c r="A60" s="4">
        <v>2023</v>
      </c>
      <c r="GX60" s="192">
        <v>2023</v>
      </c>
      <c r="GY60" s="193">
        <f>HO14</f>
        <v>629900</v>
      </c>
      <c r="GZ60" s="193">
        <f>HP14</f>
        <v>500000</v>
      </c>
      <c r="HA60" s="193">
        <f t="shared" ref="HA60:HJ60" si="34">HQ14</f>
        <v>573750</v>
      </c>
      <c r="HB60" s="193">
        <f t="shared" si="34"/>
        <v>585000</v>
      </c>
      <c r="HC60" s="193">
        <f t="shared" si="34"/>
        <v>590000</v>
      </c>
      <c r="HD60" s="193">
        <f t="shared" si="34"/>
        <v>0</v>
      </c>
      <c r="HE60" s="193">
        <f t="shared" si="34"/>
        <v>0</v>
      </c>
      <c r="HF60" s="193">
        <f t="shared" si="34"/>
        <v>0</v>
      </c>
      <c r="HG60" s="193">
        <f t="shared" si="34"/>
        <v>0</v>
      </c>
      <c r="HH60" s="193">
        <f t="shared" si="34"/>
        <v>0</v>
      </c>
      <c r="HI60" s="193">
        <f t="shared" si="34"/>
        <v>0</v>
      </c>
      <c r="HJ60" s="193">
        <f t="shared" si="34"/>
        <v>0</v>
      </c>
    </row>
    <row r="61" spans="1:219" ht="14.25" customHeight="1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387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425500</v>
      </c>
      <c r="HC72" s="32">
        <f t="shared" si="43"/>
        <v>390000</v>
      </c>
      <c r="HD72" s="32">
        <f t="shared" si="43"/>
        <v>0</v>
      </c>
      <c r="HE72" s="32">
        <f t="shared" si="43"/>
        <v>0</v>
      </c>
      <c r="HF72" s="32">
        <f t="shared" si="43"/>
        <v>0</v>
      </c>
      <c r="HG72" s="32">
        <f t="shared" si="43"/>
        <v>0</v>
      </c>
      <c r="HH72" s="32">
        <f t="shared" si="43"/>
        <v>0</v>
      </c>
      <c r="HI72" s="32">
        <f t="shared" si="43"/>
        <v>0</v>
      </c>
      <c r="HJ72" s="32">
        <f t="shared" si="43"/>
        <v>0</v>
      </c>
    </row>
    <row r="73" spans="1:219" ht="14.25" customHeight="1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>
      <c r="A74" s="4"/>
      <c r="GX74" s="4"/>
      <c r="GY74" s="32"/>
    </row>
    <row r="75" spans="1:219" ht="15" customHeight="1">
      <c r="A75" s="4"/>
    </row>
    <row r="76" spans="1:219" ht="14.25" customHeight="1" thickBot="1">
      <c r="A76" s="4"/>
      <c r="GW76" s="250" t="s">
        <v>96</v>
      </c>
      <c r="GX76" s="251"/>
      <c r="GY76" s="252"/>
      <c r="HA76" s="250" t="s">
        <v>97</v>
      </c>
      <c r="HB76" s="251"/>
      <c r="HC76" s="252"/>
      <c r="HE76" s="250" t="s">
        <v>94</v>
      </c>
      <c r="HF76" s="251"/>
      <c r="HG76" s="252"/>
      <c r="HI76" s="250" t="s">
        <v>95</v>
      </c>
      <c r="HJ76" s="251"/>
      <c r="HK76" s="252"/>
    </row>
    <row r="77" spans="1:219" ht="14.25" customHeight="1" thickTop="1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>
      <c r="A78" s="4"/>
      <c r="GW78" s="7" t="s">
        <v>420</v>
      </c>
      <c r="GX78" s="35">
        <f>HC36</f>
        <v>695134</v>
      </c>
      <c r="GY78" s="9">
        <f>(GX78-GX79)/GX79</f>
        <v>-9.1708043694141012E-2</v>
      </c>
      <c r="HA78" s="7" t="s">
        <v>420</v>
      </c>
      <c r="HB78" s="35">
        <f>HC48</f>
        <v>537381</v>
      </c>
      <c r="HC78" s="9">
        <f>(HB78-HB79)/HB79</f>
        <v>-9.6838655462184869E-2</v>
      </c>
      <c r="HE78" s="7" t="s">
        <v>420</v>
      </c>
      <c r="HF78" s="35">
        <f>HC60</f>
        <v>590000</v>
      </c>
      <c r="HG78" s="9">
        <f>(HF78-HF79)/HF79</f>
        <v>-9.2307692307692313E-2</v>
      </c>
      <c r="HI78" s="7" t="s">
        <v>420</v>
      </c>
      <c r="HJ78" s="35">
        <f>HC72</f>
        <v>390000</v>
      </c>
      <c r="HK78" s="9">
        <f>(HJ78-HJ79)/HJ79</f>
        <v>2.2280471821756225E-2</v>
      </c>
    </row>
    <row r="79" spans="1:219" ht="14.25" customHeight="1">
      <c r="A79" s="4"/>
      <c r="GW79" s="7" t="s">
        <v>421</v>
      </c>
      <c r="GX79" s="35">
        <f>HC35</f>
        <v>765320</v>
      </c>
      <c r="GY79" s="9">
        <f>(GX79-GX80)/GX80</f>
        <v>0.1918700174578776</v>
      </c>
      <c r="HA79" s="7" t="s">
        <v>421</v>
      </c>
      <c r="HB79" s="35">
        <f>HC47</f>
        <v>595000</v>
      </c>
      <c r="HC79" s="9">
        <f>(HB79-HB80)/HB80</f>
        <v>0.26595744680851063</v>
      </c>
      <c r="HE79" s="7" t="s">
        <v>421</v>
      </c>
      <c r="HF79" s="35">
        <f>HC59</f>
        <v>650000</v>
      </c>
      <c r="HG79" s="9">
        <f>(HF79-HF80)/HF80</f>
        <v>0.24401913875598086</v>
      </c>
      <c r="HI79" s="7" t="s">
        <v>421</v>
      </c>
      <c r="HJ79" s="35">
        <f>HC71</f>
        <v>381500</v>
      </c>
      <c r="HK79" s="9">
        <f>(HJ79-HJ80)/HJ80</f>
        <v>9.3123209169054436E-2</v>
      </c>
    </row>
    <row r="80" spans="1:219" ht="14.25" customHeight="1">
      <c r="A80" s="4"/>
      <c r="GW80" s="185" t="s">
        <v>422</v>
      </c>
      <c r="GX80" s="35">
        <f>HC34</f>
        <v>642117</v>
      </c>
      <c r="GY80" s="9">
        <f>(GX80-GX81)/GX81</f>
        <v>0.58210672593147428</v>
      </c>
      <c r="HA80" s="185" t="s">
        <v>422</v>
      </c>
      <c r="HB80" s="35">
        <f>HC46</f>
        <v>470000</v>
      </c>
      <c r="HC80" s="9">
        <f>(HB80-HB81)/HB81</f>
        <v>0.34285714285714286</v>
      </c>
      <c r="HE80" s="185" t="s">
        <v>422</v>
      </c>
      <c r="HF80" s="35">
        <f>HC58</f>
        <v>522500</v>
      </c>
      <c r="HG80" s="9">
        <f>(HF80-HF81)/HF81</f>
        <v>0.39799331103678931</v>
      </c>
      <c r="HI80" s="185" t="s">
        <v>422</v>
      </c>
      <c r="HJ80" s="35">
        <f>HC70</f>
        <v>349000</v>
      </c>
      <c r="HK80" s="9">
        <f>(HJ80-HJ81)/HJ81</f>
        <v>0.46950462114991892</v>
      </c>
    </row>
    <row r="81" spans="1:219" ht="14.25" customHeight="1">
      <c r="A81" s="4"/>
      <c r="GW81" s="7" t="s">
        <v>423</v>
      </c>
      <c r="GX81" s="35">
        <f>HC33</f>
        <v>405862</v>
      </c>
      <c r="GY81" s="9"/>
      <c r="HA81" s="7" t="s">
        <v>423</v>
      </c>
      <c r="HB81" s="35">
        <f>HC45</f>
        <v>350000</v>
      </c>
      <c r="HC81" s="9"/>
      <c r="HE81" s="7" t="s">
        <v>423</v>
      </c>
      <c r="HF81" s="35">
        <f>HC57</f>
        <v>373750</v>
      </c>
      <c r="HG81" s="9"/>
      <c r="HI81" s="7" t="s">
        <v>423</v>
      </c>
      <c r="HJ81" s="35">
        <f>HC69</f>
        <v>237495</v>
      </c>
      <c r="HK81" s="9"/>
    </row>
    <row r="82" spans="1:219" ht="14.25" customHeight="1">
      <c r="A82" s="4"/>
      <c r="GW82" s="236"/>
      <c r="GX82" s="237"/>
      <c r="GY82" s="238"/>
      <c r="HA82" s="239"/>
      <c r="HB82" s="237"/>
      <c r="HC82" s="238"/>
      <c r="HE82" s="239"/>
      <c r="HF82" s="237"/>
      <c r="HG82" s="238"/>
      <c r="HI82" s="177"/>
      <c r="HJ82" s="36"/>
      <c r="HK82" s="22"/>
    </row>
    <row r="83" spans="1:219" ht="14.25" customHeight="1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386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>EF2</f>
        <v>159</v>
      </c>
      <c r="HI86" s="2">
        <f>EG2</f>
        <v>143</v>
      </c>
      <c r="HJ86" s="2">
        <f>EH2</f>
        <v>148</v>
      </c>
    </row>
    <row r="87" spans="1:219" ht="14.25" hidden="1" customHeight="1">
      <c r="A87" s="4">
        <v>2017</v>
      </c>
      <c r="GY87" s="4" t="s">
        <v>0</v>
      </c>
      <c r="GZ87" s="2">
        <f t="shared" ref="GZ87:HG87" si="44">DX2</f>
        <v>105</v>
      </c>
      <c r="HA87" s="2">
        <f t="shared" si="44"/>
        <v>140</v>
      </c>
      <c r="HB87" s="2">
        <f t="shared" si="44"/>
        <v>153</v>
      </c>
      <c r="HC87" s="2">
        <f t="shared" si="44"/>
        <v>202</v>
      </c>
      <c r="HD87" s="2">
        <f t="shared" si="44"/>
        <v>185</v>
      </c>
      <c r="HE87" s="2">
        <f t="shared" si="44"/>
        <v>171</v>
      </c>
      <c r="HF87" s="2">
        <f t="shared" si="44"/>
        <v>146</v>
      </c>
      <c r="HG87" s="2">
        <f t="shared" si="44"/>
        <v>143</v>
      </c>
      <c r="HH87" s="2">
        <f>ER2</f>
        <v>145</v>
      </c>
      <c r="HI87" s="2">
        <f>ES2</f>
        <v>140</v>
      </c>
      <c r="HJ87" s="2">
        <f>ET2</f>
        <v>173</v>
      </c>
    </row>
    <row r="88" spans="1:219" ht="14.25" hidden="1" customHeight="1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>FD2</f>
        <v>166</v>
      </c>
      <c r="HI88" s="4">
        <f>FE2</f>
        <v>164</v>
      </c>
      <c r="HJ88" s="4">
        <f>FF2</f>
        <v>164</v>
      </c>
    </row>
    <row r="89" spans="1:219" ht="14.25" hidden="1" customHeight="1">
      <c r="GX89" s="4">
        <v>2016</v>
      </c>
      <c r="GY89" s="190">
        <f>EI2</f>
        <v>111</v>
      </c>
      <c r="GZ89" s="4">
        <f t="shared" ref="GZ89:HG89" si="46">EV2</f>
        <v>129</v>
      </c>
      <c r="HA89" s="4">
        <f t="shared" si="46"/>
        <v>180</v>
      </c>
      <c r="HB89" s="4">
        <f t="shared" si="46"/>
        <v>180</v>
      </c>
      <c r="HC89" s="4">
        <f t="shared" si="46"/>
        <v>203</v>
      </c>
      <c r="HD89" s="4">
        <f t="shared" si="46"/>
        <v>218</v>
      </c>
      <c r="HE89" s="4">
        <f t="shared" si="46"/>
        <v>136</v>
      </c>
      <c r="HF89" s="4">
        <f t="shared" si="46"/>
        <v>171</v>
      </c>
      <c r="HG89" s="4">
        <f t="shared" si="46"/>
        <v>162</v>
      </c>
      <c r="HH89" s="4">
        <f>FP2</f>
        <v>176</v>
      </c>
      <c r="HI89" s="4">
        <f>FQ2</f>
        <v>135</v>
      </c>
      <c r="HJ89" s="4">
        <f>FR2</f>
        <v>166</v>
      </c>
    </row>
    <row r="90" spans="1:219" ht="14.25" hidden="1" customHeight="1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7">FH2</f>
        <v>89</v>
      </c>
      <c r="HA90" s="4">
        <f t="shared" si="47"/>
        <v>187</v>
      </c>
      <c r="HB90" s="4">
        <f t="shared" si="47"/>
        <v>186</v>
      </c>
      <c r="HC90" s="4">
        <f t="shared" si="47"/>
        <v>219</v>
      </c>
      <c r="HD90" s="4">
        <f t="shared" si="47"/>
        <v>188</v>
      </c>
      <c r="HE90" s="4">
        <f t="shared" si="47"/>
        <v>172</v>
      </c>
      <c r="HF90" s="4">
        <f t="shared" si="47"/>
        <v>189</v>
      </c>
      <c r="HG90" s="4">
        <f t="shared" si="47"/>
        <v>142</v>
      </c>
      <c r="HH90" s="4">
        <f>GB2</f>
        <v>189</v>
      </c>
      <c r="HI90" s="4">
        <f>GC2</f>
        <v>206</v>
      </c>
      <c r="HJ90" s="4">
        <f>GD2</f>
        <v>174</v>
      </c>
    </row>
    <row r="91" spans="1:219" ht="14.25" hidden="1" customHeight="1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48">FT2</f>
        <v>123</v>
      </c>
      <c r="HA91" s="4">
        <f t="shared" si="48"/>
        <v>184</v>
      </c>
      <c r="HB91" s="4">
        <f t="shared" si="48"/>
        <v>189</v>
      </c>
      <c r="HC91" s="4">
        <f t="shared" si="48"/>
        <v>217</v>
      </c>
      <c r="HD91" s="4">
        <f t="shared" si="48"/>
        <v>190</v>
      </c>
      <c r="HE91" s="4">
        <f t="shared" si="48"/>
        <v>185</v>
      </c>
      <c r="HF91" s="4">
        <f t="shared" si="48"/>
        <v>201</v>
      </c>
      <c r="HG91" s="4">
        <f t="shared" si="48"/>
        <v>162</v>
      </c>
      <c r="HH91" s="4">
        <f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>
      <c r="GX92" s="4">
        <v>2019</v>
      </c>
      <c r="GY92" s="4">
        <f t="shared" ref="GY92:HG92" si="49">FS2</f>
        <v>119</v>
      </c>
      <c r="GZ92" s="4">
        <f t="shared" si="49"/>
        <v>123</v>
      </c>
      <c r="HA92" s="4">
        <f t="shared" si="49"/>
        <v>184</v>
      </c>
      <c r="HB92" s="4">
        <f t="shared" si="49"/>
        <v>189</v>
      </c>
      <c r="HC92" s="4">
        <f t="shared" si="49"/>
        <v>217</v>
      </c>
      <c r="HD92" s="4">
        <f t="shared" si="49"/>
        <v>190</v>
      </c>
      <c r="HE92" s="4">
        <f t="shared" si="49"/>
        <v>185</v>
      </c>
      <c r="HF92" s="4">
        <f t="shared" si="49"/>
        <v>201</v>
      </c>
      <c r="HG92" s="4">
        <f t="shared" si="49"/>
        <v>162</v>
      </c>
      <c r="HH92" s="4">
        <f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>
      <c r="A93" s="4">
        <v>2020</v>
      </c>
      <c r="GX93" s="4">
        <v>2020</v>
      </c>
      <c r="GY93" s="4">
        <f t="shared" ref="GY93:HG93" si="50">GE2</f>
        <v>148</v>
      </c>
      <c r="GZ93" s="4">
        <f t="shared" si="50"/>
        <v>146</v>
      </c>
      <c r="HA93" s="4">
        <f t="shared" si="50"/>
        <v>198</v>
      </c>
      <c r="HB93" s="4">
        <f t="shared" si="50"/>
        <v>154</v>
      </c>
      <c r="HC93" s="4">
        <f t="shared" si="50"/>
        <v>150</v>
      </c>
      <c r="HD93" s="4">
        <f t="shared" si="50"/>
        <v>221</v>
      </c>
      <c r="HE93" s="4">
        <f t="shared" si="50"/>
        <v>396</v>
      </c>
      <c r="HF93" s="4">
        <f t="shared" si="50"/>
        <v>322</v>
      </c>
      <c r="HG93" s="4">
        <f t="shared" si="50"/>
        <v>358</v>
      </c>
      <c r="HH93" s="4">
        <f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>
      <c r="A94" s="4">
        <v>2021</v>
      </c>
      <c r="GX94" s="4">
        <v>2021</v>
      </c>
      <c r="GY94" s="4">
        <f t="shared" ref="GY94:HG94" si="51">GQ2</f>
        <v>263</v>
      </c>
      <c r="GZ94" s="4">
        <f t="shared" si="51"/>
        <v>237</v>
      </c>
      <c r="HA94" s="4">
        <f t="shared" si="51"/>
        <v>377</v>
      </c>
      <c r="HB94" s="4">
        <f t="shared" si="51"/>
        <v>349</v>
      </c>
      <c r="HC94" s="4">
        <f t="shared" si="51"/>
        <v>337</v>
      </c>
      <c r="HD94" s="4">
        <f t="shared" si="51"/>
        <v>326</v>
      </c>
      <c r="HE94" s="4">
        <f t="shared" si="51"/>
        <v>263</v>
      </c>
      <c r="HF94" s="4">
        <f t="shared" si="51"/>
        <v>234</v>
      </c>
      <c r="HG94" s="4">
        <f t="shared" si="51"/>
        <v>230</v>
      </c>
      <c r="HH94" s="4">
        <f>HL2</f>
        <v>161</v>
      </c>
      <c r="HI94" s="4">
        <f>HM2</f>
        <v>161</v>
      </c>
      <c r="HJ94" s="4">
        <f>HN2</f>
        <v>131</v>
      </c>
    </row>
    <row r="95" spans="1:219" ht="14.25" customHeight="1">
      <c r="A95" s="4">
        <v>2022</v>
      </c>
      <c r="GX95" s="4">
        <v>2022</v>
      </c>
      <c r="GY95" s="4">
        <f t="shared" ref="GY95:HG95" si="52">HC2</f>
        <v>225</v>
      </c>
      <c r="GZ95" s="4">
        <f t="shared" si="52"/>
        <v>182</v>
      </c>
      <c r="HA95" s="4">
        <f t="shared" si="52"/>
        <v>300</v>
      </c>
      <c r="HB95" s="4">
        <f t="shared" si="52"/>
        <v>265</v>
      </c>
      <c r="HC95" s="4">
        <f t="shared" si="52"/>
        <v>247</v>
      </c>
      <c r="HD95" s="4">
        <f t="shared" si="52"/>
        <v>235</v>
      </c>
      <c r="HE95" s="4">
        <f t="shared" si="52"/>
        <v>171</v>
      </c>
      <c r="HF95" s="4">
        <f t="shared" si="52"/>
        <v>201</v>
      </c>
      <c r="HG95" s="4">
        <f t="shared" si="52"/>
        <v>179</v>
      </c>
      <c r="HH95" s="4">
        <f>HL2</f>
        <v>161</v>
      </c>
      <c r="HI95" s="4">
        <f>HM2</f>
        <v>161</v>
      </c>
      <c r="HJ95" s="4">
        <f>HN2</f>
        <v>131</v>
      </c>
    </row>
    <row r="96" spans="1:219" ht="14.25" customHeight="1">
      <c r="A96" s="4">
        <v>2023</v>
      </c>
      <c r="GX96" s="4">
        <v>2023</v>
      </c>
      <c r="GY96" s="4">
        <f>HO2</f>
        <v>101</v>
      </c>
      <c r="GZ96" s="4">
        <f t="shared" ref="GZ96:HJ96" si="53">HP2</f>
        <v>137</v>
      </c>
      <c r="HA96" s="4">
        <f t="shared" si="53"/>
        <v>193</v>
      </c>
      <c r="HB96" s="4">
        <f t="shared" si="53"/>
        <v>166</v>
      </c>
      <c r="HC96" s="4">
        <f t="shared" si="53"/>
        <v>180</v>
      </c>
      <c r="HD96" s="4">
        <f t="shared" si="53"/>
        <v>0</v>
      </c>
      <c r="HE96" s="4">
        <f t="shared" si="53"/>
        <v>0</v>
      </c>
      <c r="HF96" s="4">
        <f t="shared" si="53"/>
        <v>0</v>
      </c>
      <c r="HG96" s="4">
        <f t="shared" si="53"/>
        <v>0</v>
      </c>
      <c r="HH96" s="4">
        <f t="shared" si="53"/>
        <v>0</v>
      </c>
      <c r="HI96" s="4">
        <f t="shared" si="53"/>
        <v>0</v>
      </c>
      <c r="HJ96" s="4">
        <f t="shared" si="53"/>
        <v>0</v>
      </c>
    </row>
    <row r="97" spans="1:218" ht="14.25" customHeight="1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18" ht="14.25" customHeight="1">
      <c r="A98" s="4"/>
    </row>
    <row r="99" spans="1:218" ht="14.25" customHeight="1" thickBot="1">
      <c r="A99" s="4"/>
      <c r="GW99" s="253" t="s">
        <v>100</v>
      </c>
      <c r="GX99" s="253"/>
      <c r="GY99" s="253"/>
      <c r="HA99" s="253" t="s">
        <v>355</v>
      </c>
      <c r="HB99" s="253"/>
      <c r="HC99" s="253"/>
      <c r="HI99" s="196"/>
    </row>
    <row r="100" spans="1:218" ht="14.25" customHeight="1" thickTop="1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</row>
    <row r="101" spans="1:218" ht="14.25" customHeight="1">
      <c r="A101" s="4"/>
      <c r="GW101" s="7" t="s">
        <v>420</v>
      </c>
      <c r="GX101" s="8">
        <f>HC96</f>
        <v>180</v>
      </c>
      <c r="GY101" s="9">
        <f>(GX101-GX102)/GX102</f>
        <v>-0.27125506072874495</v>
      </c>
      <c r="HA101" s="7">
        <v>2023</v>
      </c>
      <c r="HB101" s="8">
        <f>SUM(GY96:HC96)</f>
        <v>777</v>
      </c>
      <c r="HC101" s="9">
        <f>(HB101-HB102)/HB102</f>
        <v>-0.36259228876127975</v>
      </c>
      <c r="HD101" s="152"/>
    </row>
    <row r="102" spans="1:218" ht="14.25" customHeight="1">
      <c r="A102" s="4"/>
      <c r="GW102" s="7" t="s">
        <v>421</v>
      </c>
      <c r="GX102" s="8">
        <f>HC95</f>
        <v>247</v>
      </c>
      <c r="GY102" s="9">
        <f>(GX102-GX103)/GX103</f>
        <v>-0.26706231454005935</v>
      </c>
      <c r="HA102" s="7">
        <v>2022</v>
      </c>
      <c r="HB102" s="8">
        <f>SUM(GY95:HC95)</f>
        <v>1219</v>
      </c>
      <c r="HC102" s="9">
        <f>(HB102-HB103)/HB103</f>
        <v>-0.22008957133717211</v>
      </c>
      <c r="HD102" s="152"/>
    </row>
    <row r="103" spans="1:218" ht="14.25" customHeight="1">
      <c r="A103" s="4"/>
      <c r="GW103" s="185" t="s">
        <v>422</v>
      </c>
      <c r="GX103" s="8">
        <f>HC94</f>
        <v>337</v>
      </c>
      <c r="GY103" s="9">
        <f>(GX103-GX104)/GX104</f>
        <v>1.2466666666666666</v>
      </c>
      <c r="HA103" s="7">
        <v>2021</v>
      </c>
      <c r="HB103" s="8">
        <f>SUM(GY94:HC94)</f>
        <v>1563</v>
      </c>
      <c r="HC103" s="9">
        <f>(HB103-HB104)/HB104</f>
        <v>0.96356783919597988</v>
      </c>
    </row>
    <row r="104" spans="1:218" ht="14.25" customHeight="1">
      <c r="A104" s="4"/>
      <c r="GW104" s="7" t="s">
        <v>423</v>
      </c>
      <c r="GX104" s="8">
        <f>HC93</f>
        <v>150</v>
      </c>
      <c r="GY104" s="9"/>
      <c r="HA104" s="7">
        <v>2020</v>
      </c>
      <c r="HB104" s="8">
        <f>SUM(GY93:HC93)</f>
        <v>796</v>
      </c>
      <c r="HC104" s="9"/>
    </row>
    <row r="105" spans="1:218" ht="14.25" customHeight="1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18" ht="14.25" customHeight="1">
      <c r="A106" s="33"/>
      <c r="HA106" s="177"/>
      <c r="HH106" s="192"/>
      <c r="HI106" s="159"/>
      <c r="HJ106" s="192"/>
    </row>
    <row r="107" spans="1:218" ht="14.25" customHeight="1">
      <c r="A107" s="4"/>
      <c r="HD107" s="192"/>
      <c r="HE107" s="159"/>
      <c r="HF107" s="192"/>
      <c r="HG107" s="192"/>
      <c r="HH107" s="4"/>
      <c r="HI107" s="4"/>
      <c r="HJ107" s="4"/>
    </row>
    <row r="108" spans="1:218" ht="14.25" customHeight="1">
      <c r="A108" s="4"/>
      <c r="GY108" s="192"/>
      <c r="GZ108" s="192"/>
      <c r="HA108" s="159"/>
      <c r="HB108" s="192"/>
      <c r="HC108" s="192"/>
      <c r="HD108" s="4"/>
      <c r="HE108" s="4"/>
      <c r="HF108" s="4"/>
      <c r="HG108" s="4"/>
      <c r="HH108" s="4"/>
      <c r="HI108" s="4"/>
      <c r="HJ108" s="4"/>
    </row>
    <row r="109" spans="1:218" ht="14.25" customHeight="1">
      <c r="A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</row>
    <row r="110" spans="1:218" ht="14.25" customHeight="1">
      <c r="A110" s="4"/>
      <c r="GX110" s="197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</row>
    <row r="111" spans="1:218" ht="14.25" customHeight="1">
      <c r="A111" s="4"/>
      <c r="GX111" s="190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</row>
    <row r="112" spans="1:218" ht="14.25" customHeight="1">
      <c r="A112" s="4"/>
      <c r="GX112" s="190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</row>
    <row r="113" spans="1:218" ht="14.25" customHeight="1">
      <c r="A113" s="4"/>
      <c r="GX113" s="190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</row>
    <row r="114" spans="1:218" ht="14.25" customHeight="1">
      <c r="A114" s="4"/>
      <c r="GX114" s="190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</row>
    <row r="115" spans="1:218" ht="14.25" customHeight="1">
      <c r="A115" s="4"/>
      <c r="GX115" s="190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</row>
    <row r="116" spans="1:218" ht="14.25" customHeight="1">
      <c r="A116" s="4"/>
      <c r="GX116" s="190"/>
      <c r="GY116" s="32"/>
      <c r="GZ116" s="32"/>
      <c r="HA116" s="32"/>
      <c r="HB116" s="32"/>
      <c r="HC116" s="32"/>
      <c r="HD116" s="32"/>
      <c r="HE116" s="32"/>
      <c r="HF116" s="32"/>
      <c r="HG116" s="32"/>
    </row>
    <row r="117" spans="1:218" ht="14.25" customHeight="1">
      <c r="A117" s="4"/>
      <c r="GX117" s="190"/>
      <c r="GY117" s="32"/>
      <c r="GZ117" s="32"/>
      <c r="HA117" s="32"/>
      <c r="HB117" s="32"/>
      <c r="HC117" s="32"/>
    </row>
    <row r="118" spans="1:218" ht="14.25" customHeight="1">
      <c r="A118" s="4"/>
    </row>
    <row r="119" spans="1:218" ht="14.25" customHeight="1">
      <c r="A119" s="4"/>
    </row>
    <row r="120" spans="1:218" ht="14.25" customHeight="1">
      <c r="A120" s="4"/>
    </row>
    <row r="121" spans="1:218" ht="14.25" customHeight="1">
      <c r="A121" s="4"/>
    </row>
    <row r="122" spans="1:218" ht="14.25" customHeight="1">
      <c r="A122" s="4"/>
    </row>
    <row r="123" spans="1:218" ht="14.25" customHeight="1">
      <c r="A123" s="4"/>
    </row>
    <row r="124" spans="1:218" ht="14.25" customHeight="1">
      <c r="A124" s="4"/>
    </row>
    <row r="125" spans="1:218" ht="14.25" customHeight="1">
      <c r="A125" s="4"/>
    </row>
    <row r="126" spans="1:218" ht="14.25" customHeight="1">
      <c r="A126" s="4"/>
    </row>
    <row r="127" spans="1:218" ht="14.25" customHeight="1">
      <c r="A127" s="4"/>
    </row>
    <row r="128" spans="1:218" ht="14.25" customHeight="1">
      <c r="A128" s="4"/>
    </row>
    <row r="129" spans="1:1" ht="14.25" customHeight="1">
      <c r="A129" s="4"/>
    </row>
    <row r="130" spans="1:1" ht="14.25" customHeight="1">
      <c r="A130" s="4"/>
    </row>
    <row r="131" spans="1:1" ht="14.25" customHeight="1">
      <c r="A131" s="4"/>
    </row>
    <row r="132" spans="1:1" ht="14.25" customHeight="1">
      <c r="A132" s="4"/>
    </row>
    <row r="133" spans="1:1" ht="14.25" customHeight="1">
      <c r="A133" s="4"/>
    </row>
    <row r="134" spans="1:1" ht="14.25" customHeight="1">
      <c r="A134" s="4"/>
    </row>
    <row r="135" spans="1:1" ht="14.25" customHeight="1">
      <c r="A135" s="4"/>
    </row>
    <row r="136" spans="1:1" ht="14.25" customHeight="1">
      <c r="A136" s="4"/>
    </row>
    <row r="137" spans="1:1" ht="14.25" customHeight="1">
      <c r="A137" s="4"/>
    </row>
    <row r="138" spans="1:1" ht="14.25" customHeight="1">
      <c r="A138" s="4"/>
    </row>
    <row r="139" spans="1:1" ht="14.25" customHeight="1">
      <c r="A139" s="4"/>
    </row>
    <row r="140" spans="1:1" ht="14.25" customHeight="1">
      <c r="A140" s="4"/>
    </row>
    <row r="141" spans="1:1" ht="14.25" customHeight="1">
      <c r="A141" s="4"/>
    </row>
    <row r="142" spans="1:1" ht="14.25" customHeight="1">
      <c r="A142" s="4"/>
    </row>
    <row r="143" spans="1:1" ht="14.25" customHeight="1">
      <c r="A143" s="4"/>
    </row>
    <row r="144" spans="1:1" ht="14.25" customHeight="1">
      <c r="A144" s="4"/>
    </row>
    <row r="145" spans="1:1" ht="14.25" customHeight="1">
      <c r="A145" s="4"/>
    </row>
    <row r="146" spans="1:1" ht="14.25" customHeight="1">
      <c r="A146" s="4"/>
    </row>
    <row r="147" spans="1:1" ht="14.25" customHeight="1">
      <c r="A147" s="4"/>
    </row>
    <row r="148" spans="1:1" ht="14.25" customHeight="1">
      <c r="A148" s="4"/>
    </row>
    <row r="149" spans="1:1" ht="14.25" customHeight="1">
      <c r="A149" s="4"/>
    </row>
    <row r="150" spans="1:1" ht="14.25" customHeight="1">
      <c r="A150" s="4"/>
    </row>
    <row r="151" spans="1:1" ht="14.25" customHeight="1">
      <c r="A151" s="4"/>
    </row>
    <row r="152" spans="1:1" ht="14.25" customHeight="1">
      <c r="A152" s="4"/>
    </row>
    <row r="153" spans="1:1" ht="14.25" customHeight="1">
      <c r="A153" s="4"/>
    </row>
    <row r="154" spans="1:1" ht="14.25" customHeight="1">
      <c r="A154" s="4"/>
    </row>
    <row r="155" spans="1:1" ht="14.25" customHeight="1">
      <c r="A155" s="4"/>
    </row>
    <row r="156" spans="1:1" ht="14.25" customHeight="1">
      <c r="A156" s="4"/>
    </row>
    <row r="157" spans="1:1" ht="14.25" customHeight="1">
      <c r="A157" s="4"/>
    </row>
    <row r="158" spans="1:1" ht="14.25" customHeight="1">
      <c r="A158" s="4"/>
    </row>
    <row r="159" spans="1:1" ht="14.25" customHeight="1">
      <c r="A159" s="4"/>
    </row>
    <row r="160" spans="1:1" ht="14.25" customHeight="1">
      <c r="A160" s="4"/>
    </row>
    <row r="161" spans="1:1" ht="14.25" customHeight="1">
      <c r="A161" s="4"/>
    </row>
    <row r="162" spans="1:1" ht="14.25" customHeight="1">
      <c r="A162" s="4"/>
    </row>
    <row r="163" spans="1:1" ht="14.25" customHeight="1">
      <c r="A163" s="4"/>
    </row>
    <row r="164" spans="1:1" ht="14.25" customHeight="1">
      <c r="A164" s="4"/>
    </row>
    <row r="165" spans="1:1" ht="14.25" customHeight="1">
      <c r="A165" s="4"/>
    </row>
    <row r="166" spans="1:1" ht="14.25" customHeight="1">
      <c r="A166" s="4"/>
    </row>
    <row r="167" spans="1:1" ht="14.25" customHeight="1">
      <c r="A167" s="4"/>
    </row>
    <row r="168" spans="1:1" ht="14.25" customHeight="1">
      <c r="A168" s="4"/>
    </row>
    <row r="169" spans="1:1" ht="14.25" customHeight="1">
      <c r="A169" s="4"/>
    </row>
    <row r="170" spans="1:1" ht="14.25" customHeight="1">
      <c r="A170" s="4"/>
    </row>
    <row r="171" spans="1:1" ht="14.25" customHeight="1">
      <c r="A171" s="4"/>
    </row>
    <row r="172" spans="1:1" ht="14.25" customHeight="1">
      <c r="A172" s="4"/>
    </row>
    <row r="173" spans="1:1" ht="14.25" customHeight="1">
      <c r="A173" s="4"/>
    </row>
    <row r="174" spans="1:1" ht="14.25" customHeight="1">
      <c r="A174" s="4"/>
    </row>
    <row r="175" spans="1:1" ht="14.25" customHeight="1">
      <c r="A175" s="4"/>
    </row>
    <row r="176" spans="1:1" ht="14.25" customHeight="1">
      <c r="A176" s="4"/>
    </row>
    <row r="177" spans="1:1" ht="14.25" customHeight="1">
      <c r="A177" s="4"/>
    </row>
    <row r="178" spans="1:1" ht="14.25" customHeight="1">
      <c r="A178" s="4"/>
    </row>
    <row r="179" spans="1:1" ht="14.25" customHeight="1">
      <c r="A179" s="4"/>
    </row>
    <row r="180" spans="1:1" ht="14.25" customHeight="1">
      <c r="A180" s="4"/>
    </row>
    <row r="181" spans="1:1" ht="14.25" customHeight="1">
      <c r="A181" s="4"/>
    </row>
    <row r="182" spans="1:1" ht="14.25" customHeight="1">
      <c r="A182" s="4"/>
    </row>
    <row r="183" spans="1:1" ht="14.25" customHeight="1">
      <c r="A183" s="4"/>
    </row>
    <row r="184" spans="1:1" ht="14.25" customHeight="1">
      <c r="A184" s="4"/>
    </row>
    <row r="185" spans="1:1" ht="14.25" customHeight="1">
      <c r="A185" s="4"/>
    </row>
    <row r="186" spans="1:1" ht="14.25" customHeight="1">
      <c r="A186" s="4"/>
    </row>
    <row r="187" spans="1:1" ht="14.25" customHeight="1">
      <c r="A187" s="4"/>
    </row>
    <row r="188" spans="1:1" ht="14.25" customHeight="1">
      <c r="A188" s="4"/>
    </row>
    <row r="189" spans="1:1" ht="14.25" customHeight="1">
      <c r="A189" s="4"/>
    </row>
    <row r="190" spans="1:1" ht="14.25" customHeight="1">
      <c r="A190" s="4"/>
    </row>
    <row r="191" spans="1:1" ht="14.25" customHeight="1">
      <c r="A191" s="4"/>
    </row>
    <row r="192" spans="1:1" ht="14.25" customHeight="1">
      <c r="A192" s="4"/>
    </row>
    <row r="193" spans="1:1" ht="14.25" customHeight="1">
      <c r="A193" s="4"/>
    </row>
    <row r="194" spans="1:1" ht="14.25" customHeight="1">
      <c r="A194" s="4"/>
    </row>
    <row r="195" spans="1:1" ht="14.25" customHeight="1">
      <c r="A195" s="4"/>
    </row>
    <row r="196" spans="1:1" ht="14.25" customHeight="1">
      <c r="A196" s="4"/>
    </row>
    <row r="197" spans="1:1" ht="14.25" customHeight="1">
      <c r="A197" s="4"/>
    </row>
    <row r="198" spans="1:1" ht="14.25" customHeight="1">
      <c r="A198" s="4"/>
    </row>
    <row r="199" spans="1:1" ht="14.25" customHeight="1">
      <c r="A199" s="4"/>
    </row>
    <row r="200" spans="1:1" ht="14.25" customHeight="1">
      <c r="A200" s="4"/>
    </row>
    <row r="201" spans="1:1" ht="14.25" customHeight="1">
      <c r="A201" s="4"/>
    </row>
    <row r="202" spans="1:1" ht="14.25" customHeight="1">
      <c r="A202" s="4"/>
    </row>
    <row r="203" spans="1:1" ht="14.25" customHeight="1">
      <c r="A203" s="4"/>
    </row>
    <row r="204" spans="1:1" ht="14.25" customHeight="1">
      <c r="A204" s="4"/>
    </row>
    <row r="205" spans="1:1" ht="14.25" customHeight="1">
      <c r="A205" s="4"/>
    </row>
    <row r="206" spans="1:1" ht="14.25" customHeight="1">
      <c r="A206" s="4"/>
    </row>
    <row r="207" spans="1:1" ht="14.25" customHeight="1">
      <c r="A207" s="4"/>
    </row>
    <row r="208" spans="1:1" ht="14.25" customHeight="1">
      <c r="A208" s="4"/>
    </row>
    <row r="209" spans="1:1" ht="14.25" customHeight="1">
      <c r="A209" s="4"/>
    </row>
    <row r="210" spans="1:1" ht="14.25" customHeight="1">
      <c r="A210" s="4"/>
    </row>
    <row r="211" spans="1:1" ht="14.25" customHeight="1">
      <c r="A211" s="4"/>
    </row>
    <row r="212" spans="1:1" ht="14.25" customHeight="1">
      <c r="A212" s="4"/>
    </row>
    <row r="213" spans="1:1" ht="14.25" customHeight="1">
      <c r="A213" s="4"/>
    </row>
    <row r="214" spans="1:1" ht="14.25" customHeight="1">
      <c r="A214" s="4"/>
    </row>
    <row r="215" spans="1:1" ht="14.25" customHeight="1">
      <c r="A215" s="4"/>
    </row>
    <row r="216" spans="1:1" ht="14.25" customHeight="1">
      <c r="A216" s="4"/>
    </row>
    <row r="217" spans="1:1" ht="14.25" customHeight="1">
      <c r="A217" s="4"/>
    </row>
    <row r="218" spans="1:1" ht="14.25" customHeight="1">
      <c r="A218" s="4"/>
    </row>
    <row r="219" spans="1:1" ht="14.25" customHeight="1">
      <c r="A219" s="4"/>
    </row>
    <row r="220" spans="1:1" ht="14.25" customHeight="1">
      <c r="A220" s="4"/>
    </row>
    <row r="221" spans="1:1" ht="14.25" customHeight="1">
      <c r="A221" s="4"/>
    </row>
    <row r="222" spans="1:1" ht="14.25" customHeight="1">
      <c r="A222" s="4"/>
    </row>
    <row r="223" spans="1:1" ht="14.25" customHeight="1">
      <c r="A223" s="4"/>
    </row>
    <row r="224" spans="1:1" ht="14.25" customHeight="1">
      <c r="A224" s="4"/>
    </row>
    <row r="225" spans="1:1" ht="14.25" customHeight="1">
      <c r="A225" s="4"/>
    </row>
    <row r="226" spans="1:1" ht="14.25" customHeight="1">
      <c r="A226" s="4"/>
    </row>
    <row r="227" spans="1:1" ht="14.25" customHeight="1">
      <c r="A227" s="4"/>
    </row>
    <row r="228" spans="1:1" ht="14.25" customHeight="1">
      <c r="A228" s="4"/>
    </row>
    <row r="229" spans="1:1" ht="14.25" customHeight="1">
      <c r="A229" s="4"/>
    </row>
    <row r="230" spans="1:1" ht="14.25" customHeight="1">
      <c r="A230" s="4"/>
    </row>
    <row r="231" spans="1:1" ht="14.25" customHeight="1">
      <c r="A231" s="4"/>
    </row>
    <row r="232" spans="1:1" ht="14.25" customHeight="1">
      <c r="A232" s="4"/>
    </row>
    <row r="233" spans="1:1" ht="14.25" customHeight="1">
      <c r="A233" s="4"/>
    </row>
    <row r="234" spans="1:1" ht="14.25" customHeight="1">
      <c r="A234" s="4"/>
    </row>
    <row r="235" spans="1:1" ht="14.25" customHeight="1">
      <c r="A235" s="4"/>
    </row>
    <row r="236" spans="1:1" ht="14.25" customHeight="1">
      <c r="A236" s="4"/>
    </row>
    <row r="237" spans="1:1" ht="14.25" customHeight="1">
      <c r="A237" s="4"/>
    </row>
    <row r="238" spans="1:1" ht="14.25" customHeight="1">
      <c r="A238" s="4"/>
    </row>
    <row r="239" spans="1:1" ht="14.25" customHeight="1">
      <c r="A239" s="4"/>
    </row>
    <row r="240" spans="1:1" ht="14.25" customHeight="1">
      <c r="A240" s="4"/>
    </row>
    <row r="241" spans="1:1" ht="14.25" customHeight="1">
      <c r="A241" s="4"/>
    </row>
    <row r="242" spans="1:1" ht="14.25" customHeight="1">
      <c r="A242" s="4"/>
    </row>
    <row r="243" spans="1:1" ht="14.25" customHeight="1">
      <c r="A243" s="4"/>
    </row>
    <row r="244" spans="1:1" ht="14.25" customHeight="1">
      <c r="A244" s="4"/>
    </row>
    <row r="245" spans="1:1" ht="14.25" customHeight="1">
      <c r="A245" s="4"/>
    </row>
    <row r="246" spans="1:1" ht="14.25" customHeight="1">
      <c r="A246" s="4"/>
    </row>
    <row r="247" spans="1:1" ht="14.25" customHeight="1">
      <c r="A247" s="4"/>
    </row>
    <row r="248" spans="1:1" ht="14.25" customHeight="1">
      <c r="A248" s="4"/>
    </row>
    <row r="249" spans="1:1" ht="14.25" customHeight="1">
      <c r="A249" s="4"/>
    </row>
    <row r="250" spans="1:1" ht="14.25" customHeight="1">
      <c r="A250" s="4"/>
    </row>
    <row r="251" spans="1:1" ht="14.25" customHeight="1">
      <c r="A251" s="4"/>
    </row>
    <row r="252" spans="1:1" ht="14.25" customHeight="1">
      <c r="A252" s="4"/>
    </row>
    <row r="253" spans="1:1" ht="14.25" customHeight="1">
      <c r="A253" s="4"/>
    </row>
    <row r="254" spans="1:1" ht="14.25" customHeight="1">
      <c r="A254" s="4"/>
    </row>
    <row r="255" spans="1:1" ht="14.25" customHeight="1">
      <c r="A255" s="4"/>
    </row>
    <row r="256" spans="1:1" ht="14.25" customHeight="1">
      <c r="A256" s="4"/>
    </row>
    <row r="257" spans="1:1" ht="14.25" customHeight="1">
      <c r="A257" s="4"/>
    </row>
    <row r="258" spans="1:1" ht="14.25" customHeight="1">
      <c r="A258" s="4"/>
    </row>
    <row r="259" spans="1:1" ht="14.25" customHeight="1">
      <c r="A259" s="4"/>
    </row>
    <row r="260" spans="1:1" ht="14.25" customHeight="1">
      <c r="A260" s="4"/>
    </row>
    <row r="261" spans="1:1" ht="14.25" customHeight="1">
      <c r="A261" s="4"/>
    </row>
    <row r="262" spans="1:1" ht="14.25" customHeight="1">
      <c r="A262" s="4"/>
    </row>
    <row r="263" spans="1:1" ht="14.25" customHeight="1">
      <c r="A263" s="4"/>
    </row>
    <row r="264" spans="1:1" ht="14.25" customHeight="1">
      <c r="A264" s="4"/>
    </row>
    <row r="265" spans="1:1" ht="14.25" customHeight="1">
      <c r="A265" s="4"/>
    </row>
    <row r="266" spans="1:1" ht="14.25" customHeight="1">
      <c r="A266" s="4"/>
    </row>
    <row r="267" spans="1:1" ht="14.25" customHeight="1">
      <c r="A267" s="4"/>
    </row>
    <row r="268" spans="1:1" ht="14.25" customHeight="1">
      <c r="A268" s="4"/>
    </row>
    <row r="269" spans="1:1" ht="14.25" customHeight="1">
      <c r="A269" s="4"/>
    </row>
    <row r="270" spans="1:1" ht="14.25" customHeight="1">
      <c r="A270" s="4"/>
    </row>
    <row r="271" spans="1:1" ht="14.25" customHeight="1">
      <c r="A271" s="4"/>
    </row>
    <row r="272" spans="1:1" ht="14.25" customHeight="1">
      <c r="A272" s="4"/>
    </row>
    <row r="273" spans="1:1" ht="14.25" customHeight="1">
      <c r="A273" s="4"/>
    </row>
    <row r="274" spans="1:1" ht="14.25" customHeight="1">
      <c r="A274" s="4"/>
    </row>
    <row r="275" spans="1:1" ht="14.25" customHeight="1">
      <c r="A275" s="4"/>
    </row>
    <row r="276" spans="1:1" ht="14.25" customHeight="1">
      <c r="A276" s="4"/>
    </row>
    <row r="277" spans="1:1" ht="14.25" customHeight="1">
      <c r="A277" s="4"/>
    </row>
    <row r="278" spans="1:1" ht="14.25" customHeight="1">
      <c r="A278" s="4"/>
    </row>
    <row r="279" spans="1:1" ht="14.25" customHeight="1">
      <c r="A279" s="4"/>
    </row>
    <row r="280" spans="1:1" ht="14.25" customHeight="1">
      <c r="A280" s="4"/>
    </row>
    <row r="281" spans="1:1" ht="14.25" customHeight="1">
      <c r="A281" s="4"/>
    </row>
    <row r="282" spans="1:1" ht="14.25" customHeight="1">
      <c r="A282" s="4"/>
    </row>
    <row r="283" spans="1:1" ht="14.25" customHeight="1">
      <c r="A283" s="4"/>
    </row>
    <row r="284" spans="1:1" ht="14.25" customHeight="1">
      <c r="A284" s="4"/>
    </row>
    <row r="285" spans="1:1" ht="14.25" customHeight="1">
      <c r="A285" s="4"/>
    </row>
    <row r="286" spans="1:1" ht="14.25" customHeight="1">
      <c r="A286" s="4"/>
    </row>
    <row r="287" spans="1:1" ht="14.25" customHeight="1">
      <c r="A287" s="4"/>
    </row>
    <row r="288" spans="1:1" ht="14.25" customHeight="1">
      <c r="A288" s="4"/>
    </row>
    <row r="289" spans="1:1" ht="14.25" customHeight="1">
      <c r="A289" s="4"/>
    </row>
    <row r="290" spans="1:1" ht="14.25" customHeight="1">
      <c r="A290" s="4"/>
    </row>
    <row r="291" spans="1:1" ht="14.25" customHeight="1">
      <c r="A291" s="4"/>
    </row>
    <row r="292" spans="1:1" ht="14.25" customHeight="1">
      <c r="A292" s="4"/>
    </row>
    <row r="293" spans="1:1" ht="14.25" customHeight="1">
      <c r="A293" s="4"/>
    </row>
    <row r="294" spans="1:1" ht="14.25" customHeight="1">
      <c r="A294" s="4"/>
    </row>
    <row r="295" spans="1:1" ht="14.25" customHeight="1">
      <c r="A295" s="4"/>
    </row>
    <row r="296" spans="1:1" ht="14.25" customHeight="1">
      <c r="A296" s="4"/>
    </row>
    <row r="297" spans="1:1" ht="14.25" customHeight="1">
      <c r="A297" s="4"/>
    </row>
    <row r="298" spans="1:1" ht="14.25" customHeight="1">
      <c r="A298" s="4"/>
    </row>
    <row r="299" spans="1:1" ht="14.25" customHeight="1">
      <c r="A299" s="4"/>
    </row>
    <row r="300" spans="1:1" ht="14.25" customHeight="1">
      <c r="A300" s="4"/>
    </row>
    <row r="301" spans="1:1" ht="14.25" customHeight="1">
      <c r="A301" s="4"/>
    </row>
    <row r="302" spans="1:1" ht="14.25" customHeight="1">
      <c r="A302" s="4"/>
    </row>
    <row r="303" spans="1:1" ht="14.25" customHeight="1">
      <c r="A303" s="4"/>
    </row>
    <row r="304" spans="1:1" ht="14.25" customHeight="1">
      <c r="A304" s="4"/>
    </row>
    <row r="305" spans="1:1" ht="14.25" customHeight="1">
      <c r="A305" s="4"/>
    </row>
    <row r="306" spans="1:1" ht="14.25" customHeight="1">
      <c r="A306" s="4"/>
    </row>
    <row r="307" spans="1:1" ht="14.25" customHeight="1">
      <c r="A307" s="4"/>
    </row>
    <row r="308" spans="1:1" ht="14.25" customHeight="1">
      <c r="A308" s="4"/>
    </row>
    <row r="309" spans="1:1" ht="14.25" customHeight="1">
      <c r="A309" s="4"/>
    </row>
    <row r="310" spans="1:1" ht="14.25" customHeight="1">
      <c r="A310" s="4"/>
    </row>
    <row r="311" spans="1:1" ht="14.25" customHeight="1">
      <c r="A311" s="4"/>
    </row>
    <row r="312" spans="1:1" ht="14.25" customHeight="1">
      <c r="A312" s="4"/>
    </row>
    <row r="313" spans="1:1" ht="14.25" customHeight="1">
      <c r="A313" s="4"/>
    </row>
    <row r="314" spans="1:1" ht="14.25" customHeight="1">
      <c r="A314" s="4"/>
    </row>
    <row r="315" spans="1:1" ht="14.25" customHeight="1">
      <c r="A315" s="4"/>
    </row>
    <row r="316" spans="1:1" ht="14.25" customHeight="1">
      <c r="A316" s="4"/>
    </row>
    <row r="317" spans="1:1" ht="14.25" customHeight="1">
      <c r="A317" s="4"/>
    </row>
    <row r="318" spans="1:1" ht="14.25" customHeight="1">
      <c r="A318" s="4"/>
    </row>
    <row r="319" spans="1:1" ht="14.25" customHeight="1">
      <c r="A319" s="4"/>
    </row>
    <row r="320" spans="1:1" ht="14.25" customHeight="1">
      <c r="A320" s="4"/>
    </row>
    <row r="321" spans="1:1" ht="14.25" customHeight="1">
      <c r="A321" s="4"/>
    </row>
    <row r="322" spans="1:1" ht="14.25" customHeight="1">
      <c r="A322" s="4"/>
    </row>
    <row r="323" spans="1:1" ht="14.25" customHeight="1">
      <c r="A323" s="4"/>
    </row>
    <row r="324" spans="1:1" ht="14.25" customHeight="1">
      <c r="A324" s="4"/>
    </row>
    <row r="325" spans="1:1" ht="14.25" customHeight="1">
      <c r="A325" s="4"/>
    </row>
    <row r="326" spans="1:1" ht="14.25" customHeight="1">
      <c r="A326" s="4"/>
    </row>
    <row r="327" spans="1:1" ht="14.25" customHeight="1">
      <c r="A327" s="4"/>
    </row>
    <row r="328" spans="1:1" ht="14.25" customHeight="1">
      <c r="A328" s="4"/>
    </row>
    <row r="329" spans="1:1" ht="14.25" customHeight="1">
      <c r="A329" s="4"/>
    </row>
    <row r="330" spans="1:1" ht="14.25" customHeight="1">
      <c r="A330" s="4"/>
    </row>
    <row r="331" spans="1:1" ht="14.25" customHeight="1">
      <c r="A331" s="4"/>
    </row>
    <row r="332" spans="1:1" ht="14.25" customHeight="1">
      <c r="A332" s="4"/>
    </row>
    <row r="333" spans="1:1" ht="14.25" customHeight="1">
      <c r="A333" s="4"/>
    </row>
    <row r="334" spans="1:1" ht="14.25" customHeight="1">
      <c r="A334" s="4"/>
    </row>
    <row r="335" spans="1:1" ht="14.25" customHeight="1">
      <c r="A335" s="4"/>
    </row>
    <row r="336" spans="1:1" ht="14.25" customHeight="1">
      <c r="A336" s="4"/>
    </row>
    <row r="337" spans="1:1" ht="14.25" customHeight="1">
      <c r="A337" s="4"/>
    </row>
    <row r="338" spans="1:1" ht="14.25" customHeight="1">
      <c r="A338" s="4"/>
    </row>
    <row r="339" spans="1:1" ht="14.25" customHeight="1">
      <c r="A339" s="4"/>
    </row>
    <row r="340" spans="1:1" ht="14.25" customHeight="1">
      <c r="A340" s="4"/>
    </row>
    <row r="341" spans="1:1" ht="14.25" customHeight="1">
      <c r="A341" s="4"/>
    </row>
    <row r="342" spans="1:1" ht="14.25" customHeight="1">
      <c r="A342" s="4"/>
    </row>
    <row r="343" spans="1:1" ht="14.25" customHeight="1">
      <c r="A343" s="4"/>
    </row>
    <row r="344" spans="1:1" ht="14.25" customHeight="1">
      <c r="A344" s="4"/>
    </row>
    <row r="345" spans="1:1" ht="14.25" customHeight="1">
      <c r="A345" s="4"/>
    </row>
    <row r="346" spans="1:1" ht="14.25" customHeight="1">
      <c r="A346" s="4"/>
    </row>
    <row r="347" spans="1:1" ht="14.25" customHeight="1">
      <c r="A347" s="4"/>
    </row>
    <row r="348" spans="1:1" ht="14.25" customHeight="1">
      <c r="A348" s="4"/>
    </row>
    <row r="349" spans="1:1" ht="14.25" customHeight="1">
      <c r="A349" s="4"/>
    </row>
    <row r="350" spans="1:1" ht="14.25" customHeight="1">
      <c r="A350" s="4"/>
    </row>
    <row r="351" spans="1:1" ht="14.25" customHeight="1">
      <c r="A351" s="4"/>
    </row>
    <row r="352" spans="1:1" ht="14.25" customHeight="1">
      <c r="A352" s="4"/>
    </row>
    <row r="353" spans="1:1" ht="14.25" customHeight="1">
      <c r="A353" s="4"/>
    </row>
    <row r="354" spans="1:1" ht="14.25" customHeight="1">
      <c r="A354" s="4"/>
    </row>
    <row r="355" spans="1:1" ht="14.25" customHeight="1">
      <c r="A355" s="4"/>
    </row>
    <row r="356" spans="1:1" ht="14.25" customHeight="1">
      <c r="A356" s="4"/>
    </row>
    <row r="357" spans="1:1" ht="14.25" customHeight="1">
      <c r="A357" s="4"/>
    </row>
    <row r="358" spans="1:1" ht="14.25" customHeight="1">
      <c r="A358" s="4"/>
    </row>
    <row r="359" spans="1:1" ht="14.25" customHeight="1">
      <c r="A359" s="4"/>
    </row>
    <row r="360" spans="1:1" ht="14.25" customHeight="1">
      <c r="A360" s="4"/>
    </row>
    <row r="361" spans="1:1" ht="14.25" customHeight="1">
      <c r="A361" s="4"/>
    </row>
    <row r="362" spans="1:1" ht="14.25" customHeight="1">
      <c r="A362" s="4"/>
    </row>
    <row r="363" spans="1:1" ht="14.25" customHeight="1">
      <c r="A363" s="4"/>
    </row>
    <row r="364" spans="1:1" ht="14.25" customHeight="1">
      <c r="A364" s="4"/>
    </row>
    <row r="365" spans="1:1" ht="14.25" customHeight="1">
      <c r="A365" s="4"/>
    </row>
    <row r="366" spans="1:1" ht="14.25" customHeight="1">
      <c r="A366" s="4"/>
    </row>
    <row r="367" spans="1:1" ht="14.25" customHeight="1">
      <c r="A367" s="4"/>
    </row>
    <row r="368" spans="1:1" ht="14.25" customHeight="1">
      <c r="A368" s="4"/>
    </row>
    <row r="369" spans="1:1" ht="14.25" customHeight="1">
      <c r="A369" s="4"/>
    </row>
    <row r="370" spans="1:1" ht="14.25" customHeight="1">
      <c r="A370" s="4"/>
    </row>
    <row r="371" spans="1:1" ht="14.25" customHeight="1">
      <c r="A371" s="4"/>
    </row>
    <row r="372" spans="1:1" ht="14.25" customHeight="1">
      <c r="A372" s="4"/>
    </row>
    <row r="373" spans="1:1" ht="14.25" customHeight="1">
      <c r="A373" s="4"/>
    </row>
    <row r="374" spans="1:1" ht="14.25" customHeight="1">
      <c r="A374" s="4"/>
    </row>
    <row r="375" spans="1:1" ht="14.25" customHeight="1">
      <c r="A375" s="4"/>
    </row>
    <row r="376" spans="1:1" ht="14.25" customHeight="1">
      <c r="A376" s="4"/>
    </row>
    <row r="377" spans="1:1" ht="14.25" customHeight="1">
      <c r="A377" s="4"/>
    </row>
    <row r="378" spans="1:1" ht="14.25" customHeight="1">
      <c r="A378" s="4"/>
    </row>
    <row r="379" spans="1:1" ht="14.25" customHeight="1">
      <c r="A379" s="4"/>
    </row>
    <row r="380" spans="1:1" ht="14.25" customHeight="1">
      <c r="A380" s="4"/>
    </row>
    <row r="381" spans="1:1" ht="14.25" customHeight="1">
      <c r="A381" s="4"/>
    </row>
    <row r="382" spans="1:1" ht="14.25" customHeight="1">
      <c r="A382" s="4"/>
    </row>
    <row r="383" spans="1:1" ht="14.25" customHeight="1">
      <c r="A383" s="4"/>
    </row>
    <row r="384" spans="1:1" ht="14.25" customHeight="1">
      <c r="A384" s="4"/>
    </row>
    <row r="385" spans="1:1" ht="14.25" customHeight="1">
      <c r="A385" s="4"/>
    </row>
    <row r="386" spans="1:1" ht="14.25" customHeight="1">
      <c r="A386" s="4"/>
    </row>
    <row r="387" spans="1:1" ht="14.25" customHeight="1">
      <c r="A387" s="4"/>
    </row>
    <row r="388" spans="1:1" ht="14.25" customHeight="1">
      <c r="A388" s="4"/>
    </row>
    <row r="389" spans="1:1" ht="14.25" customHeight="1">
      <c r="A389" s="4"/>
    </row>
    <row r="390" spans="1:1" ht="14.25" customHeight="1">
      <c r="A390" s="4"/>
    </row>
    <row r="391" spans="1:1" ht="14.25" customHeight="1">
      <c r="A391" s="4"/>
    </row>
    <row r="392" spans="1:1" ht="14.25" customHeight="1">
      <c r="A392" s="4"/>
    </row>
    <row r="393" spans="1:1" ht="14.25" customHeight="1">
      <c r="A393" s="4"/>
    </row>
    <row r="394" spans="1:1" ht="14.25" customHeight="1">
      <c r="A394" s="4"/>
    </row>
    <row r="395" spans="1:1" ht="14.25" customHeight="1">
      <c r="A395" s="4"/>
    </row>
    <row r="396" spans="1:1" ht="14.25" customHeight="1">
      <c r="A396" s="4"/>
    </row>
    <row r="397" spans="1:1" ht="14.25" customHeight="1">
      <c r="A397" s="4"/>
    </row>
    <row r="398" spans="1:1" ht="14.25" customHeight="1">
      <c r="A398" s="4"/>
    </row>
    <row r="399" spans="1:1" ht="14.25" customHeight="1">
      <c r="A399" s="4"/>
    </row>
    <row r="400" spans="1:1" ht="14.25" customHeight="1">
      <c r="A400" s="4"/>
    </row>
    <row r="401" spans="1:1" ht="14.25" customHeight="1">
      <c r="A401" s="4"/>
    </row>
    <row r="402" spans="1:1" ht="14.25" customHeight="1">
      <c r="A402" s="4"/>
    </row>
    <row r="403" spans="1:1" ht="14.25" customHeight="1">
      <c r="A403" s="4"/>
    </row>
    <row r="404" spans="1:1" ht="14.25" customHeight="1">
      <c r="A404" s="4"/>
    </row>
    <row r="405" spans="1:1" ht="14.25" customHeight="1">
      <c r="A405" s="4"/>
    </row>
    <row r="406" spans="1:1" ht="14.25" customHeight="1">
      <c r="A406" s="4"/>
    </row>
    <row r="407" spans="1:1" ht="14.25" customHeight="1">
      <c r="A407" s="4"/>
    </row>
    <row r="408" spans="1:1" ht="14.25" customHeight="1">
      <c r="A408" s="4"/>
    </row>
    <row r="409" spans="1:1" ht="14.25" customHeight="1">
      <c r="A409" s="4"/>
    </row>
    <row r="410" spans="1:1" ht="14.25" customHeight="1">
      <c r="A410" s="4"/>
    </row>
    <row r="411" spans="1:1" ht="14.25" customHeight="1">
      <c r="A411" s="4"/>
    </row>
    <row r="412" spans="1:1" ht="14.25" customHeight="1">
      <c r="A412" s="4"/>
    </row>
    <row r="413" spans="1:1" ht="14.25" customHeight="1">
      <c r="A413" s="4"/>
    </row>
    <row r="414" spans="1:1" ht="14.25" customHeight="1">
      <c r="A414" s="4"/>
    </row>
    <row r="415" spans="1:1" ht="14.25" customHeight="1">
      <c r="A415" s="4"/>
    </row>
    <row r="416" spans="1:1" ht="14.25" customHeight="1">
      <c r="A416" s="4"/>
    </row>
    <row r="417" spans="1:1" ht="14.25" customHeight="1">
      <c r="A417" s="4"/>
    </row>
    <row r="418" spans="1:1" ht="14.25" customHeight="1">
      <c r="A418" s="4"/>
    </row>
    <row r="419" spans="1:1" ht="14.25" customHeight="1">
      <c r="A419" s="4"/>
    </row>
    <row r="420" spans="1:1" ht="14.25" customHeight="1">
      <c r="A420" s="4"/>
    </row>
    <row r="421" spans="1:1" ht="14.25" customHeight="1">
      <c r="A421" s="4"/>
    </row>
    <row r="422" spans="1:1" ht="14.25" customHeight="1">
      <c r="A422" s="4"/>
    </row>
    <row r="423" spans="1:1" ht="14.25" customHeight="1">
      <c r="A423" s="4"/>
    </row>
    <row r="424" spans="1:1" ht="14.25" customHeight="1">
      <c r="A424" s="4"/>
    </row>
    <row r="425" spans="1:1" ht="14.25" customHeight="1">
      <c r="A425" s="4"/>
    </row>
    <row r="426" spans="1:1" ht="14.25" customHeight="1">
      <c r="A426" s="4"/>
    </row>
    <row r="427" spans="1:1" ht="14.25" customHeight="1">
      <c r="A427" s="4"/>
    </row>
    <row r="428" spans="1:1" ht="14.25" customHeight="1">
      <c r="A428" s="4"/>
    </row>
    <row r="429" spans="1:1" ht="14.25" customHeight="1">
      <c r="A429" s="4"/>
    </row>
    <row r="430" spans="1:1" ht="14.25" customHeight="1">
      <c r="A430" s="4"/>
    </row>
    <row r="431" spans="1:1" ht="14.25" customHeight="1">
      <c r="A431" s="4"/>
    </row>
    <row r="432" spans="1:1" ht="14.25" customHeight="1">
      <c r="A432" s="4"/>
    </row>
    <row r="433" spans="1:1" ht="14.25" customHeight="1">
      <c r="A433" s="4"/>
    </row>
    <row r="434" spans="1:1" ht="14.25" customHeight="1">
      <c r="A434" s="4"/>
    </row>
    <row r="435" spans="1:1" ht="14.25" customHeight="1">
      <c r="A435" s="4"/>
    </row>
    <row r="436" spans="1:1" ht="14.25" customHeight="1">
      <c r="A436" s="4"/>
    </row>
    <row r="437" spans="1:1" ht="14.25" customHeight="1">
      <c r="A437" s="4"/>
    </row>
    <row r="438" spans="1:1" ht="14.25" customHeight="1">
      <c r="A438" s="4"/>
    </row>
    <row r="439" spans="1:1" ht="14.25" customHeight="1">
      <c r="A439" s="4"/>
    </row>
    <row r="440" spans="1:1" ht="14.25" customHeight="1">
      <c r="A440" s="4"/>
    </row>
    <row r="441" spans="1:1" ht="14.25" customHeight="1">
      <c r="A441" s="4"/>
    </row>
    <row r="442" spans="1:1" ht="14.25" customHeight="1">
      <c r="A442" s="4"/>
    </row>
    <row r="443" spans="1:1" ht="14.25" customHeight="1">
      <c r="A443" s="4"/>
    </row>
    <row r="444" spans="1:1" ht="14.25" customHeight="1">
      <c r="A444" s="4"/>
    </row>
    <row r="445" spans="1:1" ht="14.25" customHeight="1">
      <c r="A445" s="4"/>
    </row>
    <row r="446" spans="1:1" ht="14.25" customHeight="1">
      <c r="A446" s="4"/>
    </row>
    <row r="447" spans="1:1" ht="14.25" customHeight="1">
      <c r="A447" s="4"/>
    </row>
    <row r="448" spans="1:1" ht="14.25" customHeight="1">
      <c r="A448" s="4"/>
    </row>
    <row r="449" spans="1:1" ht="14.25" customHeight="1">
      <c r="A449" s="4"/>
    </row>
    <row r="450" spans="1:1" ht="14.25" customHeight="1">
      <c r="A450" s="4"/>
    </row>
    <row r="451" spans="1:1" ht="14.25" customHeight="1">
      <c r="A451" s="4"/>
    </row>
    <row r="452" spans="1:1" ht="14.25" customHeight="1">
      <c r="A452" s="4"/>
    </row>
    <row r="453" spans="1:1" ht="14.25" customHeight="1">
      <c r="A453" s="4"/>
    </row>
    <row r="454" spans="1:1" ht="14.25" customHeight="1">
      <c r="A454" s="4"/>
    </row>
    <row r="455" spans="1:1" ht="14.25" customHeight="1">
      <c r="A455" s="4"/>
    </row>
    <row r="456" spans="1:1" ht="14.25" customHeight="1">
      <c r="A456" s="4"/>
    </row>
    <row r="457" spans="1:1" ht="14.25" customHeight="1">
      <c r="A457" s="4"/>
    </row>
    <row r="458" spans="1:1" ht="14.25" customHeight="1">
      <c r="A458" s="4"/>
    </row>
    <row r="459" spans="1:1" ht="14.25" customHeight="1">
      <c r="A459" s="4"/>
    </row>
    <row r="460" spans="1:1" ht="14.25" customHeight="1">
      <c r="A460" s="4"/>
    </row>
    <row r="461" spans="1:1" ht="14.25" customHeight="1">
      <c r="A461" s="4"/>
    </row>
    <row r="462" spans="1:1" ht="14.25" customHeight="1">
      <c r="A462" s="4"/>
    </row>
    <row r="463" spans="1:1" ht="14.25" customHeight="1">
      <c r="A463" s="4"/>
    </row>
    <row r="464" spans="1:1" ht="14.25" customHeight="1">
      <c r="A464" s="4"/>
    </row>
    <row r="465" spans="1:1" ht="14.25" customHeight="1">
      <c r="A465" s="4"/>
    </row>
    <row r="466" spans="1:1" ht="14.25" customHeight="1">
      <c r="A466" s="4"/>
    </row>
    <row r="467" spans="1:1" ht="14.25" customHeight="1">
      <c r="A467" s="4"/>
    </row>
    <row r="468" spans="1:1" ht="14.25" customHeight="1">
      <c r="A468" s="4"/>
    </row>
    <row r="469" spans="1:1" ht="14.25" customHeight="1">
      <c r="A469" s="4"/>
    </row>
    <row r="470" spans="1:1" ht="14.25" customHeight="1">
      <c r="A470" s="4"/>
    </row>
    <row r="471" spans="1:1" ht="14.25" customHeight="1">
      <c r="A471" s="4"/>
    </row>
    <row r="472" spans="1:1" ht="14.25" customHeight="1">
      <c r="A472" s="4"/>
    </row>
    <row r="473" spans="1:1" ht="14.25" customHeight="1">
      <c r="A473" s="4"/>
    </row>
    <row r="474" spans="1:1" ht="14.25" customHeight="1">
      <c r="A474" s="4"/>
    </row>
    <row r="475" spans="1:1" ht="14.25" customHeight="1">
      <c r="A475" s="4"/>
    </row>
    <row r="476" spans="1:1" ht="14.25" customHeight="1">
      <c r="A476" s="4"/>
    </row>
    <row r="477" spans="1:1" ht="14.25" customHeight="1">
      <c r="A477" s="4"/>
    </row>
    <row r="478" spans="1:1" ht="14.25" customHeight="1">
      <c r="A478" s="4"/>
    </row>
    <row r="479" spans="1:1" ht="14.25" customHeight="1">
      <c r="A479" s="4"/>
    </row>
    <row r="480" spans="1:1" ht="14.25" customHeight="1">
      <c r="A480" s="4"/>
    </row>
    <row r="481" spans="1:1" ht="14.25" customHeight="1">
      <c r="A481" s="4"/>
    </row>
    <row r="482" spans="1:1" ht="14.25" customHeight="1">
      <c r="A482" s="4"/>
    </row>
    <row r="483" spans="1:1" ht="14.25" customHeight="1">
      <c r="A483" s="4"/>
    </row>
    <row r="484" spans="1:1" ht="14.25" customHeight="1">
      <c r="A484" s="4"/>
    </row>
    <row r="485" spans="1:1" ht="14.25" customHeight="1">
      <c r="A485" s="4"/>
    </row>
    <row r="486" spans="1:1" ht="14.25" customHeight="1">
      <c r="A486" s="4"/>
    </row>
    <row r="487" spans="1:1" ht="14.25" customHeight="1">
      <c r="A487" s="4"/>
    </row>
    <row r="488" spans="1:1" ht="14.25" customHeight="1">
      <c r="A488" s="4"/>
    </row>
    <row r="489" spans="1:1" ht="14.25" customHeight="1">
      <c r="A489" s="4"/>
    </row>
    <row r="490" spans="1:1" ht="14.25" customHeight="1">
      <c r="A490" s="4"/>
    </row>
    <row r="491" spans="1:1" ht="14.25" customHeight="1">
      <c r="A491" s="4"/>
    </row>
    <row r="492" spans="1:1" ht="14.25" customHeight="1">
      <c r="A492" s="4"/>
    </row>
    <row r="493" spans="1:1" ht="14.25" customHeight="1">
      <c r="A493" s="4"/>
    </row>
    <row r="494" spans="1:1" ht="14.25" customHeight="1">
      <c r="A494" s="4"/>
    </row>
    <row r="495" spans="1:1" ht="14.25" customHeight="1">
      <c r="A495" s="4"/>
    </row>
    <row r="496" spans="1:1" ht="14.25" customHeight="1">
      <c r="A496" s="4"/>
    </row>
    <row r="497" spans="1:1" ht="14.25" customHeight="1">
      <c r="A497" s="4"/>
    </row>
    <row r="498" spans="1:1" ht="14.25" customHeight="1">
      <c r="A498" s="4"/>
    </row>
    <row r="499" spans="1:1" ht="14.25" customHeight="1">
      <c r="A499" s="4"/>
    </row>
    <row r="500" spans="1:1" ht="14.25" customHeight="1">
      <c r="A500" s="4"/>
    </row>
    <row r="501" spans="1:1" ht="14.25" customHeight="1">
      <c r="A501" s="4"/>
    </row>
    <row r="502" spans="1:1" ht="14.25" customHeight="1">
      <c r="A502" s="4"/>
    </row>
    <row r="503" spans="1:1" ht="14.25" customHeight="1">
      <c r="A503" s="4"/>
    </row>
    <row r="504" spans="1:1" ht="14.25" customHeight="1">
      <c r="A504" s="4"/>
    </row>
    <row r="505" spans="1:1" ht="14.25" customHeight="1">
      <c r="A505" s="4"/>
    </row>
    <row r="506" spans="1:1" ht="14.25" customHeight="1">
      <c r="A506" s="4"/>
    </row>
    <row r="507" spans="1:1" ht="14.25" customHeight="1">
      <c r="A507" s="4"/>
    </row>
    <row r="508" spans="1:1" ht="14.25" customHeight="1">
      <c r="A508" s="4"/>
    </row>
    <row r="509" spans="1:1" ht="14.25" customHeight="1">
      <c r="A509" s="4"/>
    </row>
    <row r="510" spans="1:1" ht="14.25" customHeight="1">
      <c r="A510" s="4"/>
    </row>
    <row r="511" spans="1:1" ht="14.25" customHeight="1">
      <c r="A511" s="4"/>
    </row>
    <row r="512" spans="1:1" ht="14.25" customHeight="1">
      <c r="A512" s="4"/>
    </row>
    <row r="513" spans="1:1" ht="14.25" customHeight="1">
      <c r="A513" s="4"/>
    </row>
    <row r="514" spans="1:1" ht="14.25" customHeight="1">
      <c r="A514" s="4"/>
    </row>
    <row r="515" spans="1:1" ht="14.25" customHeight="1">
      <c r="A515" s="4"/>
    </row>
    <row r="516" spans="1:1" ht="14.25" customHeight="1">
      <c r="A516" s="4"/>
    </row>
    <row r="517" spans="1:1" ht="14.25" customHeight="1">
      <c r="A517" s="4"/>
    </row>
    <row r="518" spans="1:1" ht="14.25" customHeight="1">
      <c r="A518" s="4"/>
    </row>
    <row r="519" spans="1:1" ht="14.25" customHeight="1">
      <c r="A519" s="4"/>
    </row>
    <row r="520" spans="1:1" ht="14.25" customHeight="1">
      <c r="A520" s="4"/>
    </row>
    <row r="521" spans="1:1" ht="14.25" customHeight="1">
      <c r="A521" s="4"/>
    </row>
    <row r="522" spans="1:1" ht="14.25" customHeight="1">
      <c r="A522" s="4"/>
    </row>
    <row r="523" spans="1:1" ht="14.25" customHeight="1">
      <c r="A523" s="4"/>
    </row>
    <row r="524" spans="1:1" ht="14.25" customHeight="1">
      <c r="A524" s="4"/>
    </row>
    <row r="525" spans="1:1" ht="14.25" customHeight="1">
      <c r="A525" s="4"/>
    </row>
    <row r="526" spans="1:1" ht="14.25" customHeight="1">
      <c r="A526" s="4"/>
    </row>
    <row r="527" spans="1:1" ht="14.25" customHeight="1">
      <c r="A527" s="4"/>
    </row>
    <row r="528" spans="1:1" ht="14.25" customHeight="1">
      <c r="A528" s="4"/>
    </row>
    <row r="529" spans="1:1" ht="14.25" customHeight="1">
      <c r="A529" s="4"/>
    </row>
    <row r="530" spans="1:1" ht="14.25" customHeight="1">
      <c r="A530" s="4"/>
    </row>
    <row r="531" spans="1:1" ht="14.25" customHeight="1">
      <c r="A531" s="4"/>
    </row>
    <row r="532" spans="1:1" ht="14.25" customHeight="1">
      <c r="A532" s="4"/>
    </row>
    <row r="533" spans="1:1" ht="14.25" customHeight="1">
      <c r="A533" s="4"/>
    </row>
    <row r="534" spans="1:1" ht="14.25" customHeight="1">
      <c r="A534" s="4"/>
    </row>
    <row r="535" spans="1:1" ht="14.25" customHeight="1">
      <c r="A535" s="4"/>
    </row>
    <row r="536" spans="1:1" ht="14.25" customHeight="1">
      <c r="A536" s="4"/>
    </row>
    <row r="537" spans="1:1" ht="14.25" customHeight="1">
      <c r="A537" s="4"/>
    </row>
    <row r="538" spans="1:1" ht="14.25" customHeight="1">
      <c r="A538" s="4"/>
    </row>
    <row r="539" spans="1:1" ht="14.25" customHeight="1">
      <c r="A539" s="4"/>
    </row>
    <row r="540" spans="1:1" ht="14.25" customHeight="1">
      <c r="A540" s="4"/>
    </row>
    <row r="541" spans="1:1" ht="14.25" customHeight="1">
      <c r="A541" s="4"/>
    </row>
    <row r="542" spans="1:1" ht="14.25" customHeight="1">
      <c r="A542" s="4"/>
    </row>
    <row r="543" spans="1:1" ht="14.25" customHeight="1">
      <c r="A543" s="4"/>
    </row>
    <row r="544" spans="1:1" ht="14.25" customHeight="1">
      <c r="A544" s="4"/>
    </row>
    <row r="545" spans="1:1" ht="14.25" customHeight="1">
      <c r="A545" s="4"/>
    </row>
    <row r="546" spans="1:1" ht="14.25" customHeight="1">
      <c r="A546" s="4"/>
    </row>
    <row r="547" spans="1:1" ht="14.25" customHeight="1">
      <c r="A547" s="4"/>
    </row>
    <row r="548" spans="1:1" ht="14.25" customHeight="1">
      <c r="A548" s="4"/>
    </row>
    <row r="549" spans="1:1" ht="14.25" customHeight="1">
      <c r="A549" s="4"/>
    </row>
    <row r="550" spans="1:1" ht="14.25" customHeight="1">
      <c r="A550" s="4"/>
    </row>
    <row r="551" spans="1:1" ht="14.25" customHeight="1">
      <c r="A551" s="4"/>
    </row>
    <row r="552" spans="1:1" ht="14.25" customHeight="1">
      <c r="A552" s="4"/>
    </row>
    <row r="553" spans="1:1" ht="14.25" customHeight="1">
      <c r="A553" s="4"/>
    </row>
    <row r="554" spans="1:1" ht="14.25" customHeight="1">
      <c r="A554" s="4"/>
    </row>
    <row r="555" spans="1:1" ht="14.25" customHeight="1">
      <c r="A555" s="4"/>
    </row>
    <row r="556" spans="1:1" ht="14.25" customHeight="1">
      <c r="A556" s="4"/>
    </row>
    <row r="557" spans="1:1" ht="14.25" customHeight="1">
      <c r="A557" s="4"/>
    </row>
    <row r="558" spans="1:1" ht="14.25" customHeight="1">
      <c r="A558" s="4"/>
    </row>
    <row r="559" spans="1:1" ht="14.25" customHeight="1">
      <c r="A559" s="4"/>
    </row>
    <row r="560" spans="1:1" ht="14.25" customHeight="1">
      <c r="A560" s="4"/>
    </row>
    <row r="561" spans="1:1" ht="14.25" customHeight="1">
      <c r="A561" s="4"/>
    </row>
    <row r="562" spans="1:1" ht="14.25" customHeight="1">
      <c r="A562" s="4"/>
    </row>
    <row r="563" spans="1:1" ht="14.25" customHeight="1">
      <c r="A563" s="4"/>
    </row>
    <row r="564" spans="1:1" ht="14.25" customHeight="1">
      <c r="A564" s="4"/>
    </row>
    <row r="565" spans="1:1" ht="14.25" customHeight="1">
      <c r="A565" s="4"/>
    </row>
    <row r="566" spans="1:1" ht="14.25" customHeight="1">
      <c r="A566" s="4"/>
    </row>
    <row r="567" spans="1:1" ht="14.25" customHeight="1">
      <c r="A567" s="4"/>
    </row>
    <row r="568" spans="1:1" ht="14.25" customHeight="1">
      <c r="A568" s="4"/>
    </row>
    <row r="569" spans="1:1" ht="14.25" customHeight="1">
      <c r="A569" s="4"/>
    </row>
    <row r="570" spans="1:1" ht="14.25" customHeight="1">
      <c r="A570" s="4"/>
    </row>
    <row r="571" spans="1:1" ht="14.25" customHeight="1">
      <c r="A571" s="4"/>
    </row>
    <row r="572" spans="1:1" ht="14.25" customHeight="1">
      <c r="A572" s="4"/>
    </row>
    <row r="573" spans="1:1" ht="14.25" customHeight="1">
      <c r="A573" s="4"/>
    </row>
    <row r="574" spans="1:1" ht="14.25" customHeight="1">
      <c r="A574" s="4"/>
    </row>
    <row r="575" spans="1:1" ht="14.25" customHeight="1">
      <c r="A575" s="4"/>
    </row>
    <row r="576" spans="1:1" ht="14.25" customHeight="1">
      <c r="A576" s="4"/>
    </row>
    <row r="577" spans="1:1" ht="14.25" customHeight="1">
      <c r="A577" s="4"/>
    </row>
    <row r="578" spans="1:1" ht="14.25" customHeight="1">
      <c r="A578" s="4"/>
    </row>
    <row r="579" spans="1:1" ht="14.25" customHeight="1">
      <c r="A579" s="4"/>
    </row>
    <row r="580" spans="1:1" ht="14.25" customHeight="1">
      <c r="A580" s="4"/>
    </row>
    <row r="581" spans="1:1" ht="14.25" customHeight="1">
      <c r="A581" s="4"/>
    </row>
    <row r="582" spans="1:1" ht="14.25" customHeight="1">
      <c r="A582" s="4"/>
    </row>
    <row r="583" spans="1:1" ht="14.25" customHeight="1">
      <c r="A583" s="4"/>
    </row>
    <row r="584" spans="1:1" ht="14.25" customHeight="1">
      <c r="A584" s="4"/>
    </row>
    <row r="585" spans="1:1" ht="14.25" customHeight="1">
      <c r="A585" s="4"/>
    </row>
    <row r="586" spans="1:1" ht="14.25" customHeight="1">
      <c r="A586" s="4"/>
    </row>
    <row r="587" spans="1:1" ht="14.25" customHeight="1">
      <c r="A587" s="4"/>
    </row>
    <row r="588" spans="1:1" ht="14.25" customHeight="1">
      <c r="A588" s="4"/>
    </row>
    <row r="589" spans="1:1" ht="14.25" customHeight="1">
      <c r="A589" s="4"/>
    </row>
    <row r="590" spans="1:1" ht="14.25" customHeight="1">
      <c r="A590" s="4"/>
    </row>
    <row r="591" spans="1:1" ht="14.25" customHeight="1">
      <c r="A591" s="4"/>
    </row>
    <row r="592" spans="1:1" ht="14.25" customHeight="1">
      <c r="A592" s="4"/>
    </row>
    <row r="593" spans="1:1" ht="14.25" customHeight="1">
      <c r="A593" s="4"/>
    </row>
    <row r="594" spans="1:1" ht="14.25" customHeight="1">
      <c r="A594" s="4"/>
    </row>
    <row r="595" spans="1:1" ht="14.25" customHeight="1">
      <c r="A595" s="4"/>
    </row>
    <row r="596" spans="1:1" ht="14.25" customHeight="1">
      <c r="A596" s="4"/>
    </row>
    <row r="597" spans="1:1" ht="14.25" customHeight="1">
      <c r="A597" s="4"/>
    </row>
    <row r="598" spans="1:1" ht="14.25" customHeight="1">
      <c r="A598" s="4"/>
    </row>
    <row r="599" spans="1:1" ht="14.25" customHeight="1">
      <c r="A599" s="4"/>
    </row>
    <row r="600" spans="1:1" ht="14.25" customHeight="1">
      <c r="A600" s="4"/>
    </row>
    <row r="601" spans="1:1" ht="14.25" customHeight="1">
      <c r="A601" s="4"/>
    </row>
    <row r="602" spans="1:1" ht="14.25" customHeight="1">
      <c r="A602" s="4"/>
    </row>
    <row r="603" spans="1:1" ht="14.25" customHeight="1">
      <c r="A603" s="4"/>
    </row>
    <row r="604" spans="1:1" ht="14.25" customHeight="1">
      <c r="A604" s="4"/>
    </row>
    <row r="605" spans="1:1" ht="14.25" customHeight="1">
      <c r="A605" s="4"/>
    </row>
    <row r="606" spans="1:1" ht="14.25" customHeight="1">
      <c r="A606" s="4"/>
    </row>
    <row r="607" spans="1:1" ht="14.25" customHeight="1">
      <c r="A607" s="4"/>
    </row>
    <row r="608" spans="1:1" ht="14.25" customHeight="1">
      <c r="A608" s="4"/>
    </row>
    <row r="609" spans="1:1" ht="14.25" customHeight="1">
      <c r="A609" s="4"/>
    </row>
    <row r="610" spans="1:1" ht="14.25" customHeight="1">
      <c r="A610" s="4"/>
    </row>
    <row r="611" spans="1:1" ht="14.25" customHeight="1">
      <c r="A611" s="4"/>
    </row>
    <row r="612" spans="1:1" ht="14.25" customHeight="1">
      <c r="A612" s="4"/>
    </row>
    <row r="613" spans="1:1" ht="14.25" customHeight="1">
      <c r="A613" s="4"/>
    </row>
    <row r="614" spans="1:1" ht="14.25" customHeight="1">
      <c r="A614" s="4"/>
    </row>
    <row r="615" spans="1:1" ht="14.25" customHeight="1">
      <c r="A615" s="4"/>
    </row>
    <row r="616" spans="1:1" ht="14.25" customHeight="1">
      <c r="A616" s="4"/>
    </row>
    <row r="617" spans="1:1" ht="14.25" customHeight="1">
      <c r="A617" s="4"/>
    </row>
    <row r="618" spans="1:1" ht="14.25" customHeight="1">
      <c r="A618" s="4"/>
    </row>
    <row r="619" spans="1:1" ht="14.25" customHeight="1">
      <c r="A619" s="4"/>
    </row>
    <row r="620" spans="1:1" ht="14.25" customHeight="1">
      <c r="A620" s="4"/>
    </row>
    <row r="621" spans="1:1" ht="14.25" customHeight="1">
      <c r="A621" s="4"/>
    </row>
    <row r="622" spans="1:1" ht="14.25" customHeight="1">
      <c r="A622" s="4"/>
    </row>
    <row r="623" spans="1:1" ht="14.25" customHeight="1">
      <c r="A623" s="4"/>
    </row>
    <row r="624" spans="1:1" ht="14.25" customHeight="1">
      <c r="A624" s="4"/>
    </row>
    <row r="625" spans="1:1" ht="14.25" customHeight="1">
      <c r="A625" s="4"/>
    </row>
    <row r="626" spans="1:1" ht="14.25" customHeight="1">
      <c r="A626" s="4"/>
    </row>
    <row r="627" spans="1:1" ht="14.25" customHeight="1">
      <c r="A627" s="4"/>
    </row>
    <row r="628" spans="1:1" ht="14.25" customHeight="1">
      <c r="A628" s="4"/>
    </row>
    <row r="629" spans="1:1" ht="14.25" customHeight="1">
      <c r="A629" s="4"/>
    </row>
    <row r="630" spans="1:1" ht="14.25" customHeight="1">
      <c r="A630" s="4"/>
    </row>
    <row r="631" spans="1:1" ht="14.25" customHeight="1">
      <c r="A631" s="4"/>
    </row>
    <row r="632" spans="1:1" ht="14.25" customHeight="1">
      <c r="A632" s="4"/>
    </row>
    <row r="633" spans="1:1" ht="14.25" customHeight="1">
      <c r="A633" s="4"/>
    </row>
    <row r="634" spans="1:1" ht="14.25" customHeight="1">
      <c r="A634" s="4"/>
    </row>
    <row r="635" spans="1:1" ht="14.25" customHeight="1">
      <c r="A635" s="4"/>
    </row>
    <row r="636" spans="1:1" ht="14.25" customHeight="1">
      <c r="A636" s="4"/>
    </row>
    <row r="637" spans="1:1" ht="14.25" customHeight="1">
      <c r="A637" s="4"/>
    </row>
    <row r="638" spans="1:1" ht="14.25" customHeight="1">
      <c r="A638" s="4"/>
    </row>
    <row r="639" spans="1:1" ht="14.25" customHeight="1">
      <c r="A639" s="4"/>
    </row>
    <row r="640" spans="1:1" ht="14.25" customHeight="1">
      <c r="A640" s="4"/>
    </row>
    <row r="641" spans="1:1" ht="14.25" customHeight="1">
      <c r="A641" s="4"/>
    </row>
    <row r="642" spans="1:1" ht="14.25" customHeight="1">
      <c r="A642" s="4"/>
    </row>
    <row r="643" spans="1:1" ht="14.25" customHeight="1">
      <c r="A643" s="4"/>
    </row>
    <row r="644" spans="1:1" ht="14.25" customHeight="1">
      <c r="A644" s="4"/>
    </row>
    <row r="645" spans="1:1" ht="14.25" customHeight="1">
      <c r="A645" s="4"/>
    </row>
    <row r="646" spans="1:1" ht="14.25" customHeight="1">
      <c r="A646" s="4"/>
    </row>
    <row r="647" spans="1:1" ht="14.25" customHeight="1">
      <c r="A647" s="4"/>
    </row>
    <row r="648" spans="1:1" ht="14.25" customHeight="1">
      <c r="A648" s="4"/>
    </row>
    <row r="649" spans="1:1" ht="14.25" customHeight="1">
      <c r="A649" s="4"/>
    </row>
    <row r="650" spans="1:1" ht="14.25" customHeight="1">
      <c r="A650" s="4"/>
    </row>
    <row r="651" spans="1:1" ht="14.25" customHeight="1">
      <c r="A651" s="4"/>
    </row>
    <row r="652" spans="1:1" ht="14.25" customHeight="1">
      <c r="A652" s="4"/>
    </row>
    <row r="653" spans="1:1" ht="14.25" customHeight="1">
      <c r="A653" s="4"/>
    </row>
    <row r="654" spans="1:1" ht="14.25" customHeight="1">
      <c r="A654" s="4"/>
    </row>
    <row r="655" spans="1:1" ht="14.25" customHeight="1">
      <c r="A655" s="4"/>
    </row>
    <row r="656" spans="1:1" ht="14.25" customHeight="1">
      <c r="A656" s="4"/>
    </row>
    <row r="657" spans="1:1" ht="14.25" customHeight="1">
      <c r="A657" s="4"/>
    </row>
    <row r="658" spans="1:1" ht="14.25" customHeight="1">
      <c r="A658" s="4"/>
    </row>
    <row r="659" spans="1:1" ht="14.25" customHeight="1">
      <c r="A659" s="4"/>
    </row>
    <row r="660" spans="1:1" ht="14.25" customHeight="1">
      <c r="A660" s="4"/>
    </row>
    <row r="661" spans="1:1" ht="14.25" customHeight="1">
      <c r="A661" s="4"/>
    </row>
    <row r="662" spans="1:1" ht="14.25" customHeight="1">
      <c r="A662" s="4"/>
    </row>
    <row r="663" spans="1:1" ht="14.25" customHeight="1">
      <c r="A663" s="4"/>
    </row>
    <row r="664" spans="1:1" ht="14.25" customHeight="1">
      <c r="A664" s="4"/>
    </row>
    <row r="665" spans="1:1" ht="14.25" customHeight="1">
      <c r="A665" s="4"/>
    </row>
    <row r="666" spans="1:1" ht="14.25" customHeight="1">
      <c r="A666" s="4"/>
    </row>
    <row r="667" spans="1:1" ht="14.25" customHeight="1">
      <c r="A667" s="4"/>
    </row>
    <row r="668" spans="1:1" ht="14.25" customHeight="1">
      <c r="A668" s="4"/>
    </row>
    <row r="669" spans="1:1" ht="14.25" customHeight="1">
      <c r="A669" s="4"/>
    </row>
    <row r="670" spans="1:1" ht="14.25" customHeight="1">
      <c r="A670" s="4"/>
    </row>
    <row r="671" spans="1:1" ht="14.25" customHeight="1">
      <c r="A671" s="4"/>
    </row>
    <row r="672" spans="1:1" ht="14.25" customHeight="1">
      <c r="A672" s="4"/>
    </row>
    <row r="673" spans="1:1" ht="14.25" customHeight="1">
      <c r="A673" s="4"/>
    </row>
    <row r="674" spans="1:1" ht="14.25" customHeight="1">
      <c r="A674" s="4"/>
    </row>
    <row r="675" spans="1:1" ht="14.25" customHeight="1">
      <c r="A675" s="4"/>
    </row>
    <row r="676" spans="1:1" ht="14.25" customHeight="1">
      <c r="A676" s="4"/>
    </row>
    <row r="677" spans="1:1" ht="14.25" customHeight="1">
      <c r="A677" s="4"/>
    </row>
    <row r="678" spans="1:1" ht="14.25" customHeight="1">
      <c r="A678" s="4"/>
    </row>
    <row r="679" spans="1:1" ht="14.25" customHeight="1">
      <c r="A679" s="4"/>
    </row>
    <row r="680" spans="1:1" ht="14.25" customHeight="1">
      <c r="A680" s="4"/>
    </row>
    <row r="681" spans="1:1" ht="14.25" customHeight="1">
      <c r="A681" s="4"/>
    </row>
    <row r="682" spans="1:1" ht="14.25" customHeight="1">
      <c r="A682" s="4"/>
    </row>
    <row r="683" spans="1:1" ht="14.25" customHeight="1">
      <c r="A683" s="4"/>
    </row>
    <row r="684" spans="1:1" ht="14.25" customHeight="1">
      <c r="A684" s="4"/>
    </row>
    <row r="685" spans="1:1" ht="14.25" customHeight="1">
      <c r="A685" s="4"/>
    </row>
    <row r="686" spans="1:1" ht="14.25" customHeight="1">
      <c r="A686" s="4"/>
    </row>
    <row r="687" spans="1:1" ht="14.25" customHeight="1">
      <c r="A687" s="4"/>
    </row>
    <row r="688" spans="1:1" ht="14.25" customHeight="1">
      <c r="A688" s="4"/>
    </row>
    <row r="689" spans="1:1" ht="14.25" customHeight="1">
      <c r="A689" s="4"/>
    </row>
    <row r="690" spans="1:1" ht="14.25" customHeight="1">
      <c r="A690" s="4"/>
    </row>
    <row r="691" spans="1:1" ht="14.25" customHeight="1">
      <c r="A691" s="4"/>
    </row>
    <row r="692" spans="1:1" ht="14.25" customHeight="1">
      <c r="A692" s="4"/>
    </row>
    <row r="693" spans="1:1" ht="14.25" customHeight="1">
      <c r="A693" s="4"/>
    </row>
    <row r="694" spans="1:1" ht="14.25" customHeight="1">
      <c r="A694" s="4"/>
    </row>
    <row r="695" spans="1:1" ht="14.25" customHeight="1">
      <c r="A695" s="4"/>
    </row>
    <row r="696" spans="1:1" ht="14.25" customHeight="1">
      <c r="A696" s="4"/>
    </row>
    <row r="697" spans="1:1" ht="14.25" customHeight="1">
      <c r="A697" s="4"/>
    </row>
    <row r="698" spans="1:1" ht="14.25" customHeight="1">
      <c r="A698" s="4"/>
    </row>
    <row r="699" spans="1:1" ht="14.25" customHeight="1">
      <c r="A699" s="4"/>
    </row>
    <row r="700" spans="1:1" ht="14.25" customHeight="1">
      <c r="A700" s="4"/>
    </row>
    <row r="701" spans="1:1" ht="14.25" customHeight="1">
      <c r="A701" s="4"/>
    </row>
    <row r="702" spans="1:1" ht="14.25" customHeight="1">
      <c r="A702" s="4"/>
    </row>
    <row r="703" spans="1:1" ht="14.25" customHeight="1">
      <c r="A703" s="4"/>
    </row>
    <row r="704" spans="1:1" ht="14.25" customHeight="1">
      <c r="A704" s="4"/>
    </row>
    <row r="705" spans="1:1" ht="14.25" customHeight="1">
      <c r="A705" s="4"/>
    </row>
    <row r="706" spans="1:1" ht="14.25" customHeight="1">
      <c r="A706" s="4"/>
    </row>
    <row r="707" spans="1:1" ht="14.25" customHeight="1">
      <c r="A707" s="4"/>
    </row>
    <row r="708" spans="1:1" ht="14.25" customHeight="1">
      <c r="A708" s="4"/>
    </row>
    <row r="709" spans="1:1" ht="14.25" customHeight="1">
      <c r="A709" s="4"/>
    </row>
    <row r="710" spans="1:1" ht="14.25" customHeight="1">
      <c r="A710" s="4"/>
    </row>
    <row r="711" spans="1:1" ht="14.25" customHeight="1">
      <c r="A711" s="4"/>
    </row>
    <row r="712" spans="1:1" ht="14.25" customHeight="1">
      <c r="A712" s="4"/>
    </row>
    <row r="713" spans="1:1" ht="14.25" customHeight="1">
      <c r="A713" s="4"/>
    </row>
    <row r="714" spans="1:1" ht="14.25" customHeight="1">
      <c r="A714" s="4"/>
    </row>
    <row r="715" spans="1:1" ht="14.25" customHeight="1">
      <c r="A715" s="4"/>
    </row>
    <row r="716" spans="1:1" ht="14.25" customHeight="1">
      <c r="A716" s="4"/>
    </row>
    <row r="717" spans="1:1" ht="14.25" customHeight="1">
      <c r="A717" s="4"/>
    </row>
    <row r="718" spans="1:1" ht="14.25" customHeight="1">
      <c r="A718" s="4"/>
    </row>
    <row r="719" spans="1:1" ht="14.25" customHeight="1">
      <c r="A719" s="4"/>
    </row>
    <row r="720" spans="1:1" ht="14.25" customHeight="1">
      <c r="A720" s="4"/>
    </row>
    <row r="721" spans="1:1" ht="14.25" customHeight="1">
      <c r="A721" s="4"/>
    </row>
    <row r="722" spans="1:1" ht="14.25" customHeight="1">
      <c r="A722" s="4"/>
    </row>
    <row r="723" spans="1:1" ht="14.25" customHeight="1">
      <c r="A723" s="4"/>
    </row>
    <row r="724" spans="1:1" ht="14.25" customHeight="1">
      <c r="A724" s="4"/>
    </row>
    <row r="725" spans="1:1" ht="14.25" customHeight="1">
      <c r="A725" s="4"/>
    </row>
    <row r="726" spans="1:1" ht="14.25" customHeight="1">
      <c r="A726" s="4"/>
    </row>
    <row r="727" spans="1:1" ht="14.25" customHeight="1">
      <c r="A727" s="4"/>
    </row>
    <row r="728" spans="1:1" ht="14.25" customHeight="1">
      <c r="A728" s="4"/>
    </row>
    <row r="729" spans="1:1" ht="14.25" customHeight="1">
      <c r="A729" s="4"/>
    </row>
    <row r="730" spans="1:1" ht="14.25" customHeight="1">
      <c r="A730" s="4"/>
    </row>
    <row r="731" spans="1:1" ht="14.25" customHeight="1">
      <c r="A731" s="4"/>
    </row>
    <row r="732" spans="1:1" ht="14.25" customHeight="1">
      <c r="A732" s="4"/>
    </row>
    <row r="733" spans="1:1" ht="14.25" customHeight="1">
      <c r="A733" s="4"/>
    </row>
    <row r="734" spans="1:1" ht="14.25" customHeight="1">
      <c r="A734" s="4"/>
    </row>
    <row r="735" spans="1:1" ht="14.25" customHeight="1">
      <c r="A735" s="4"/>
    </row>
    <row r="736" spans="1:1" ht="14.25" customHeight="1">
      <c r="A736" s="4"/>
    </row>
    <row r="737" spans="1:1" ht="14.25" customHeight="1">
      <c r="A737" s="4"/>
    </row>
    <row r="738" spans="1:1" ht="14.25" customHeight="1">
      <c r="A738" s="4"/>
    </row>
    <row r="739" spans="1:1" ht="14.25" customHeight="1">
      <c r="A739" s="4"/>
    </row>
    <row r="740" spans="1:1" ht="14.25" customHeight="1">
      <c r="A740" s="4"/>
    </row>
    <row r="741" spans="1:1" ht="14.25" customHeight="1">
      <c r="A741" s="4"/>
    </row>
    <row r="742" spans="1:1" ht="14.25" customHeight="1">
      <c r="A742" s="4"/>
    </row>
    <row r="743" spans="1:1" ht="14.25" customHeight="1">
      <c r="A743" s="4"/>
    </row>
    <row r="744" spans="1:1" ht="14.25" customHeight="1">
      <c r="A744" s="4"/>
    </row>
    <row r="745" spans="1:1" ht="14.25" customHeight="1">
      <c r="A745" s="4"/>
    </row>
    <row r="746" spans="1:1" ht="14.25" customHeight="1">
      <c r="A746" s="4"/>
    </row>
    <row r="747" spans="1:1" ht="14.25" customHeight="1">
      <c r="A747" s="4"/>
    </row>
    <row r="748" spans="1:1" ht="14.25" customHeight="1">
      <c r="A748" s="4"/>
    </row>
    <row r="749" spans="1:1" ht="14.25" customHeight="1">
      <c r="A749" s="4"/>
    </row>
    <row r="750" spans="1:1" ht="14.25" customHeight="1">
      <c r="A750" s="4"/>
    </row>
    <row r="751" spans="1:1" ht="14.25" customHeight="1">
      <c r="A751" s="4"/>
    </row>
    <row r="752" spans="1:1" ht="14.25" customHeight="1">
      <c r="A752" s="4"/>
    </row>
    <row r="753" spans="1:1" ht="14.25" customHeight="1">
      <c r="A753" s="4"/>
    </row>
    <row r="754" spans="1:1" ht="14.25" customHeight="1">
      <c r="A754" s="4"/>
    </row>
    <row r="755" spans="1:1" ht="14.25" customHeight="1">
      <c r="A755" s="4"/>
    </row>
    <row r="756" spans="1:1" ht="14.25" customHeight="1">
      <c r="A756" s="4"/>
    </row>
    <row r="757" spans="1:1" ht="14.25" customHeight="1">
      <c r="A757" s="4"/>
    </row>
    <row r="758" spans="1:1" ht="14.25" customHeight="1">
      <c r="A758" s="4"/>
    </row>
    <row r="759" spans="1:1" ht="14.25" customHeight="1">
      <c r="A759" s="4"/>
    </row>
    <row r="760" spans="1:1" ht="14.25" customHeight="1">
      <c r="A760" s="4"/>
    </row>
    <row r="761" spans="1:1" ht="14.25" customHeight="1">
      <c r="A761" s="4"/>
    </row>
    <row r="762" spans="1:1" ht="14.25" customHeight="1">
      <c r="A762" s="4"/>
    </row>
    <row r="763" spans="1:1" ht="14.25" customHeight="1">
      <c r="A763" s="4"/>
    </row>
    <row r="764" spans="1:1" ht="14.25" customHeight="1">
      <c r="A764" s="4"/>
    </row>
    <row r="765" spans="1:1" ht="14.25" customHeight="1">
      <c r="A765" s="4"/>
    </row>
    <row r="766" spans="1:1" ht="14.25" customHeight="1">
      <c r="A766" s="4"/>
    </row>
    <row r="767" spans="1:1" ht="14.25" customHeight="1">
      <c r="A767" s="4"/>
    </row>
    <row r="768" spans="1:1" ht="14.25" customHeight="1">
      <c r="A768" s="4"/>
    </row>
    <row r="769" spans="1:1" ht="14.25" customHeight="1">
      <c r="A769" s="4"/>
    </row>
    <row r="770" spans="1:1" ht="14.25" customHeight="1">
      <c r="A770" s="4"/>
    </row>
    <row r="771" spans="1:1" ht="14.25" customHeight="1">
      <c r="A771" s="4"/>
    </row>
    <row r="772" spans="1:1" ht="14.25" customHeight="1">
      <c r="A772" s="4"/>
    </row>
    <row r="773" spans="1:1" ht="14.25" customHeight="1">
      <c r="A773" s="4"/>
    </row>
    <row r="774" spans="1:1" ht="14.25" customHeight="1">
      <c r="A774" s="4"/>
    </row>
    <row r="775" spans="1:1" ht="14.25" customHeight="1">
      <c r="A775" s="4"/>
    </row>
    <row r="776" spans="1:1" ht="14.25" customHeight="1">
      <c r="A776" s="4"/>
    </row>
    <row r="777" spans="1:1" ht="14.25" customHeight="1">
      <c r="A777" s="4"/>
    </row>
    <row r="778" spans="1:1" ht="14.25" customHeight="1">
      <c r="A778" s="4"/>
    </row>
    <row r="779" spans="1:1" ht="14.25" customHeight="1">
      <c r="A779" s="4"/>
    </row>
    <row r="780" spans="1:1" ht="14.25" customHeight="1">
      <c r="A780" s="4"/>
    </row>
    <row r="781" spans="1:1" ht="14.25" customHeight="1">
      <c r="A781" s="4"/>
    </row>
    <row r="782" spans="1:1" ht="14.25" customHeight="1">
      <c r="A782" s="4"/>
    </row>
    <row r="783" spans="1:1" ht="14.25" customHeight="1">
      <c r="A783" s="4"/>
    </row>
    <row r="784" spans="1:1" ht="14.25" customHeight="1">
      <c r="A784" s="4"/>
    </row>
    <row r="785" spans="1:1" ht="14.25" customHeight="1">
      <c r="A785" s="4"/>
    </row>
    <row r="786" spans="1:1" ht="14.25" customHeight="1">
      <c r="A786" s="4"/>
    </row>
    <row r="787" spans="1:1" ht="14.25" customHeight="1">
      <c r="A787" s="4"/>
    </row>
    <row r="788" spans="1:1" ht="14.25" customHeight="1">
      <c r="A788" s="4"/>
    </row>
    <row r="789" spans="1:1" ht="14.25" customHeight="1">
      <c r="A789" s="4"/>
    </row>
    <row r="790" spans="1:1" ht="14.25" customHeight="1">
      <c r="A790" s="4"/>
    </row>
    <row r="791" spans="1:1" ht="14.25" customHeight="1">
      <c r="A791" s="4"/>
    </row>
    <row r="792" spans="1:1" ht="14.25" customHeight="1">
      <c r="A792" s="4"/>
    </row>
    <row r="793" spans="1:1" ht="14.25" customHeight="1">
      <c r="A793" s="4"/>
    </row>
    <row r="794" spans="1:1" ht="14.25" customHeight="1">
      <c r="A794" s="4"/>
    </row>
    <row r="795" spans="1:1" ht="14.25" customHeight="1">
      <c r="A795" s="4"/>
    </row>
    <row r="796" spans="1:1" ht="14.25" customHeight="1">
      <c r="A796" s="4"/>
    </row>
    <row r="797" spans="1:1" ht="14.25" customHeight="1">
      <c r="A797" s="4"/>
    </row>
    <row r="798" spans="1:1" ht="14.25" customHeight="1">
      <c r="A798" s="4"/>
    </row>
    <row r="799" spans="1:1" ht="14.25" customHeight="1">
      <c r="A799" s="4"/>
    </row>
    <row r="800" spans="1:1" ht="14.25" customHeight="1">
      <c r="A800" s="4"/>
    </row>
    <row r="801" spans="1:1" ht="14.25" customHeight="1">
      <c r="A801" s="4"/>
    </row>
    <row r="802" spans="1:1" ht="14.25" customHeight="1">
      <c r="A802" s="4"/>
    </row>
    <row r="803" spans="1:1" ht="14.25" customHeight="1">
      <c r="A803" s="4"/>
    </row>
    <row r="804" spans="1:1" ht="14.25" customHeight="1">
      <c r="A804" s="4"/>
    </row>
    <row r="805" spans="1:1" ht="14.25" customHeight="1">
      <c r="A805" s="4"/>
    </row>
    <row r="806" spans="1:1" ht="14.25" customHeight="1">
      <c r="A806" s="4"/>
    </row>
    <row r="807" spans="1:1" ht="14.25" customHeight="1">
      <c r="A807" s="4"/>
    </row>
    <row r="808" spans="1:1" ht="14.25" customHeight="1">
      <c r="A808" s="4"/>
    </row>
    <row r="809" spans="1:1" ht="14.25" customHeight="1">
      <c r="A809" s="4"/>
    </row>
    <row r="810" spans="1:1" ht="14.25" customHeight="1">
      <c r="A810" s="4"/>
    </row>
    <row r="811" spans="1:1" ht="14.25" customHeight="1">
      <c r="A811" s="4"/>
    </row>
    <row r="812" spans="1:1" ht="14.25" customHeight="1">
      <c r="A812" s="4"/>
    </row>
    <row r="813" spans="1:1" ht="14.25" customHeight="1">
      <c r="A813" s="4"/>
    </row>
    <row r="814" spans="1:1" ht="14.25" customHeight="1">
      <c r="A814" s="4"/>
    </row>
    <row r="815" spans="1:1" ht="14.25" customHeight="1">
      <c r="A815" s="4"/>
    </row>
    <row r="816" spans="1:1" ht="14.25" customHeight="1">
      <c r="A816" s="4"/>
    </row>
    <row r="817" spans="1:1" ht="14.25" customHeight="1">
      <c r="A817" s="4"/>
    </row>
    <row r="818" spans="1:1" ht="14.25" customHeight="1">
      <c r="A818" s="4"/>
    </row>
    <row r="819" spans="1:1" ht="14.25" customHeight="1">
      <c r="A819" s="4"/>
    </row>
    <row r="820" spans="1:1" ht="14.25" customHeight="1">
      <c r="A820" s="4"/>
    </row>
    <row r="821" spans="1:1" ht="14.25" customHeight="1">
      <c r="A821" s="4"/>
    </row>
    <row r="822" spans="1:1" ht="14.25" customHeight="1">
      <c r="A822" s="4"/>
    </row>
    <row r="823" spans="1:1" ht="14.25" customHeight="1">
      <c r="A823" s="4"/>
    </row>
    <row r="824" spans="1:1" ht="14.25" customHeight="1">
      <c r="A824" s="4"/>
    </row>
    <row r="825" spans="1:1" ht="14.25" customHeight="1">
      <c r="A825" s="4"/>
    </row>
    <row r="826" spans="1:1" ht="14.25" customHeight="1">
      <c r="A826" s="4"/>
    </row>
    <row r="827" spans="1:1" ht="14.25" customHeight="1">
      <c r="A827" s="4"/>
    </row>
    <row r="828" spans="1:1" ht="14.25" customHeight="1">
      <c r="A828" s="4"/>
    </row>
    <row r="829" spans="1:1" ht="14.25" customHeight="1">
      <c r="A829" s="4"/>
    </row>
    <row r="830" spans="1:1" ht="14.25" customHeight="1">
      <c r="A830" s="4"/>
    </row>
    <row r="831" spans="1:1" ht="14.25" customHeight="1">
      <c r="A831" s="4"/>
    </row>
    <row r="832" spans="1:1" ht="14.25" customHeight="1">
      <c r="A832" s="4"/>
    </row>
    <row r="833" spans="1:1" ht="14.25" customHeight="1">
      <c r="A833" s="4"/>
    </row>
    <row r="834" spans="1:1" ht="14.25" customHeight="1">
      <c r="A834" s="4"/>
    </row>
    <row r="835" spans="1:1" ht="14.25" customHeight="1">
      <c r="A835" s="4"/>
    </row>
    <row r="836" spans="1:1" ht="14.25" customHeight="1">
      <c r="A836" s="4"/>
    </row>
    <row r="837" spans="1:1" ht="14.25" customHeight="1">
      <c r="A837" s="4"/>
    </row>
    <row r="838" spans="1:1" ht="14.25" customHeight="1">
      <c r="A838" s="4"/>
    </row>
    <row r="839" spans="1:1" ht="14.25" customHeight="1">
      <c r="A839" s="4"/>
    </row>
    <row r="840" spans="1:1" ht="14.25" customHeight="1">
      <c r="A840" s="4"/>
    </row>
    <row r="841" spans="1:1" ht="14.25" customHeight="1">
      <c r="A841" s="4"/>
    </row>
    <row r="842" spans="1:1" ht="14.25" customHeight="1">
      <c r="A842" s="4"/>
    </row>
    <row r="843" spans="1:1" ht="14.25" customHeight="1">
      <c r="A843" s="4"/>
    </row>
    <row r="844" spans="1:1" ht="14.25" customHeight="1">
      <c r="A844" s="4"/>
    </row>
    <row r="845" spans="1:1" ht="14.25" customHeight="1">
      <c r="A845" s="4"/>
    </row>
    <row r="846" spans="1:1" ht="14.25" customHeight="1">
      <c r="A846" s="4"/>
    </row>
    <row r="847" spans="1:1" ht="14.25" customHeight="1">
      <c r="A847" s="4"/>
    </row>
    <row r="848" spans="1:1" ht="14.25" customHeight="1">
      <c r="A848" s="4"/>
    </row>
    <row r="849" spans="1:1" ht="14.25" customHeight="1">
      <c r="A849" s="4"/>
    </row>
    <row r="850" spans="1:1" ht="14.25" customHeight="1">
      <c r="A850" s="4"/>
    </row>
    <row r="851" spans="1:1" ht="14.25" customHeight="1">
      <c r="A851" s="4"/>
    </row>
    <row r="852" spans="1:1" ht="14.25" customHeight="1">
      <c r="A852" s="4"/>
    </row>
    <row r="853" spans="1:1" ht="14.25" customHeight="1">
      <c r="A853" s="4"/>
    </row>
    <row r="854" spans="1:1" ht="14.25" customHeight="1">
      <c r="A854" s="4"/>
    </row>
    <row r="855" spans="1:1" ht="14.25" customHeight="1">
      <c r="A855" s="4"/>
    </row>
    <row r="856" spans="1:1" ht="14.25" customHeight="1">
      <c r="A856" s="4"/>
    </row>
    <row r="857" spans="1:1" ht="14.25" customHeight="1">
      <c r="A857" s="4"/>
    </row>
    <row r="858" spans="1:1" ht="14.25" customHeight="1">
      <c r="A858" s="4"/>
    </row>
    <row r="859" spans="1:1" ht="14.25" customHeight="1">
      <c r="A859" s="4"/>
    </row>
    <row r="860" spans="1:1" ht="14.25" customHeight="1">
      <c r="A860" s="4"/>
    </row>
    <row r="861" spans="1:1" ht="14.25" customHeight="1">
      <c r="A861" s="4"/>
    </row>
    <row r="862" spans="1:1" ht="14.25" customHeight="1">
      <c r="A862" s="4"/>
    </row>
    <row r="863" spans="1:1" ht="14.25" customHeight="1">
      <c r="A863" s="4"/>
    </row>
    <row r="864" spans="1:1" ht="14.25" customHeight="1">
      <c r="A864" s="4"/>
    </row>
    <row r="865" spans="1:1" ht="14.25" customHeight="1">
      <c r="A865" s="4"/>
    </row>
    <row r="866" spans="1:1" ht="14.25" customHeight="1">
      <c r="A866" s="4"/>
    </row>
    <row r="867" spans="1:1" ht="14.25" customHeight="1">
      <c r="A867" s="4"/>
    </row>
    <row r="868" spans="1:1" ht="14.25" customHeight="1">
      <c r="A868" s="4"/>
    </row>
    <row r="869" spans="1:1" ht="14.25" customHeight="1">
      <c r="A869" s="4"/>
    </row>
    <row r="870" spans="1:1" ht="14.25" customHeight="1">
      <c r="A870" s="4"/>
    </row>
    <row r="871" spans="1:1" ht="14.25" customHeight="1">
      <c r="A871" s="4"/>
    </row>
    <row r="872" spans="1:1" ht="14.25" customHeight="1">
      <c r="A872" s="4"/>
    </row>
    <row r="873" spans="1:1" ht="14.25" customHeight="1">
      <c r="A873" s="4"/>
    </row>
    <row r="874" spans="1:1" ht="14.25" customHeight="1">
      <c r="A874" s="4"/>
    </row>
    <row r="875" spans="1:1" ht="14.25" customHeight="1">
      <c r="A875" s="4"/>
    </row>
    <row r="876" spans="1:1" ht="14.25" customHeight="1">
      <c r="A876" s="4"/>
    </row>
    <row r="877" spans="1:1" ht="14.25" customHeight="1">
      <c r="A877" s="4"/>
    </row>
    <row r="878" spans="1:1" ht="14.25" customHeight="1">
      <c r="A878" s="4"/>
    </row>
    <row r="879" spans="1:1" ht="14.25" customHeight="1">
      <c r="A879" s="4"/>
    </row>
    <row r="880" spans="1:1" ht="14.25" customHeight="1">
      <c r="A880" s="4"/>
    </row>
    <row r="881" spans="1:1" ht="14.25" customHeight="1">
      <c r="A881" s="4"/>
    </row>
    <row r="882" spans="1:1" ht="14.25" customHeight="1">
      <c r="A882" s="4"/>
    </row>
    <row r="883" spans="1:1" ht="14.25" customHeight="1">
      <c r="A883" s="4"/>
    </row>
    <row r="884" spans="1:1" ht="14.25" customHeight="1">
      <c r="A884" s="4"/>
    </row>
    <row r="885" spans="1:1" ht="14.25" customHeight="1">
      <c r="A885" s="4"/>
    </row>
    <row r="886" spans="1:1" ht="14.25" customHeight="1">
      <c r="A886" s="4"/>
    </row>
    <row r="887" spans="1:1" ht="14.25" customHeight="1">
      <c r="A887" s="4"/>
    </row>
    <row r="888" spans="1:1" ht="14.25" customHeight="1">
      <c r="A888" s="4"/>
    </row>
    <row r="889" spans="1:1" ht="14.25" customHeight="1">
      <c r="A889" s="4"/>
    </row>
    <row r="890" spans="1:1" ht="14.25" customHeight="1">
      <c r="A890" s="4"/>
    </row>
    <row r="891" spans="1:1" ht="14.25" customHeight="1">
      <c r="A891" s="4"/>
    </row>
    <row r="892" spans="1:1" ht="14.25" customHeight="1">
      <c r="A892" s="4"/>
    </row>
    <row r="893" spans="1:1" ht="14.25" customHeight="1">
      <c r="A893" s="4"/>
    </row>
    <row r="894" spans="1:1" ht="14.25" customHeight="1">
      <c r="A894" s="4"/>
    </row>
    <row r="895" spans="1:1" ht="14.25" customHeight="1">
      <c r="A895" s="4"/>
    </row>
    <row r="896" spans="1:1" ht="14.25" customHeight="1">
      <c r="A896" s="4"/>
    </row>
    <row r="897" spans="1:1" ht="14.25" customHeight="1">
      <c r="A897" s="4"/>
    </row>
    <row r="898" spans="1:1" ht="14.25" customHeight="1">
      <c r="A898" s="4"/>
    </row>
    <row r="899" spans="1:1" ht="14.25" customHeight="1">
      <c r="A899" s="4"/>
    </row>
    <row r="900" spans="1:1" ht="14.25" customHeight="1">
      <c r="A900" s="4"/>
    </row>
    <row r="901" spans="1:1" ht="14.25" customHeight="1">
      <c r="A901" s="4"/>
    </row>
    <row r="902" spans="1:1" ht="14.25" customHeight="1">
      <c r="A902" s="4"/>
    </row>
    <row r="903" spans="1:1" ht="14.25" customHeight="1">
      <c r="A903" s="4"/>
    </row>
    <row r="904" spans="1:1" ht="14.25" customHeight="1">
      <c r="A904" s="4"/>
    </row>
    <row r="905" spans="1:1" ht="14.25" customHeight="1">
      <c r="A905" s="4"/>
    </row>
    <row r="906" spans="1:1" ht="14.25" customHeight="1">
      <c r="A906" s="4"/>
    </row>
    <row r="907" spans="1:1" ht="14.25" customHeight="1">
      <c r="A907" s="4"/>
    </row>
    <row r="908" spans="1:1" ht="14.25" customHeight="1">
      <c r="A908" s="4"/>
    </row>
    <row r="909" spans="1:1" ht="14.25" customHeight="1">
      <c r="A909" s="4"/>
    </row>
    <row r="910" spans="1:1" ht="14.25" customHeight="1">
      <c r="A910" s="4"/>
    </row>
    <row r="911" spans="1:1" ht="14.25" customHeight="1">
      <c r="A911" s="4"/>
    </row>
    <row r="912" spans="1:1" ht="14.25" customHeight="1">
      <c r="A912" s="4"/>
    </row>
    <row r="913" spans="1:1" ht="14.25" customHeight="1">
      <c r="A913" s="4"/>
    </row>
    <row r="914" spans="1:1" ht="14.25" customHeight="1">
      <c r="A914" s="4"/>
    </row>
    <row r="915" spans="1:1" ht="14.25" customHeight="1">
      <c r="A915" s="4"/>
    </row>
    <row r="916" spans="1:1" ht="14.25" customHeight="1">
      <c r="A916" s="4"/>
    </row>
    <row r="917" spans="1:1" ht="14.25" customHeight="1">
      <c r="A917" s="4"/>
    </row>
    <row r="918" spans="1:1" ht="14.25" customHeight="1">
      <c r="A918" s="4"/>
    </row>
    <row r="919" spans="1:1" ht="14.25" customHeight="1">
      <c r="A919" s="4"/>
    </row>
    <row r="920" spans="1:1" ht="14.25" customHeight="1">
      <c r="A920" s="4"/>
    </row>
    <row r="921" spans="1:1" ht="14.25" customHeight="1">
      <c r="A921" s="4"/>
    </row>
    <row r="922" spans="1:1" ht="14.25" customHeight="1">
      <c r="A922" s="4"/>
    </row>
    <row r="923" spans="1:1" ht="14.25" customHeight="1">
      <c r="A923" s="4"/>
    </row>
    <row r="924" spans="1:1" ht="14.25" customHeight="1">
      <c r="A924" s="4"/>
    </row>
    <row r="925" spans="1:1" ht="14.25" customHeight="1">
      <c r="A925" s="4"/>
    </row>
    <row r="926" spans="1:1" ht="14.25" customHeight="1">
      <c r="A926" s="4"/>
    </row>
    <row r="927" spans="1:1" ht="14.25" customHeight="1">
      <c r="A927" s="4"/>
    </row>
    <row r="928" spans="1:1" ht="14.25" customHeight="1">
      <c r="A928" s="4"/>
    </row>
    <row r="929" spans="1:1" ht="14.25" customHeight="1">
      <c r="A929" s="4"/>
    </row>
    <row r="930" spans="1:1" ht="14.25" customHeight="1">
      <c r="A930" s="4"/>
    </row>
    <row r="931" spans="1:1" ht="14.25" customHeight="1">
      <c r="A931" s="4"/>
    </row>
    <row r="932" spans="1:1" ht="14.25" customHeight="1">
      <c r="A932" s="4"/>
    </row>
    <row r="933" spans="1:1" ht="14.25" customHeight="1">
      <c r="A933" s="4"/>
    </row>
    <row r="934" spans="1:1" ht="14.25" customHeight="1">
      <c r="A934" s="4"/>
    </row>
    <row r="935" spans="1:1" ht="14.25" customHeight="1">
      <c r="A935" s="4"/>
    </row>
    <row r="936" spans="1:1" ht="14.25" customHeight="1">
      <c r="A936" s="4"/>
    </row>
    <row r="937" spans="1:1" ht="14.25" customHeight="1">
      <c r="A937" s="4"/>
    </row>
    <row r="938" spans="1:1" ht="14.25" customHeight="1">
      <c r="A938" s="4"/>
    </row>
    <row r="939" spans="1:1" ht="14.25" customHeight="1">
      <c r="A939" s="4"/>
    </row>
    <row r="940" spans="1:1" ht="14.25" customHeight="1">
      <c r="A940" s="4"/>
    </row>
    <row r="941" spans="1:1" ht="14.25" customHeight="1">
      <c r="A941" s="4"/>
    </row>
    <row r="942" spans="1:1" ht="14.25" customHeight="1">
      <c r="A942" s="4"/>
    </row>
    <row r="943" spans="1:1" ht="14.25" customHeight="1">
      <c r="A943" s="4"/>
    </row>
    <row r="944" spans="1:1" ht="14.25" customHeight="1">
      <c r="A944" s="4"/>
    </row>
    <row r="945" spans="1:1" ht="14.25" customHeight="1">
      <c r="A945" s="4"/>
    </row>
    <row r="946" spans="1:1" ht="14.25" customHeight="1">
      <c r="A946" s="4"/>
    </row>
    <row r="947" spans="1:1" ht="14.25" customHeight="1">
      <c r="A947" s="4"/>
    </row>
    <row r="948" spans="1:1" ht="14.25" customHeight="1">
      <c r="A948" s="4"/>
    </row>
    <row r="949" spans="1:1" ht="14.25" customHeight="1">
      <c r="A949" s="4"/>
    </row>
    <row r="950" spans="1:1" ht="14.25" customHeight="1">
      <c r="A950" s="4"/>
    </row>
    <row r="951" spans="1:1" ht="14.25" customHeight="1">
      <c r="A951" s="4"/>
    </row>
    <row r="952" spans="1:1" ht="14.25" customHeight="1">
      <c r="A952" s="4"/>
    </row>
    <row r="953" spans="1:1" ht="14.25" customHeight="1">
      <c r="A953" s="4"/>
    </row>
    <row r="954" spans="1:1" ht="14.25" customHeight="1">
      <c r="A954" s="4"/>
    </row>
    <row r="955" spans="1:1" ht="14.25" customHeight="1">
      <c r="A955" s="4"/>
    </row>
    <row r="956" spans="1:1" ht="14.25" customHeight="1">
      <c r="A956" s="4"/>
    </row>
    <row r="957" spans="1:1" ht="14.25" customHeight="1">
      <c r="A957" s="4"/>
    </row>
    <row r="958" spans="1:1" ht="14.25" customHeight="1">
      <c r="A958" s="4"/>
    </row>
    <row r="959" spans="1:1" ht="14.25" customHeight="1">
      <c r="A959" s="4"/>
    </row>
    <row r="960" spans="1:1" ht="14.25" customHeight="1">
      <c r="A960" s="4"/>
    </row>
    <row r="961" spans="1:1" ht="14.25" customHeight="1">
      <c r="A961" s="4"/>
    </row>
    <row r="962" spans="1:1" ht="14.25" customHeight="1">
      <c r="A962" s="4"/>
    </row>
    <row r="963" spans="1:1" ht="14.25" customHeight="1">
      <c r="A963" s="4"/>
    </row>
    <row r="964" spans="1:1" ht="14.25" customHeight="1">
      <c r="A964" s="4"/>
    </row>
    <row r="965" spans="1:1" ht="14.25" customHeight="1">
      <c r="A965" s="4"/>
    </row>
    <row r="966" spans="1:1" ht="14.25" customHeight="1">
      <c r="A966" s="4"/>
    </row>
    <row r="967" spans="1:1" ht="14.25" customHeight="1">
      <c r="A967" s="4"/>
    </row>
    <row r="968" spans="1:1" ht="14.25" customHeight="1">
      <c r="A968" s="4"/>
    </row>
    <row r="969" spans="1:1" ht="14.25" customHeight="1">
      <c r="A969" s="4"/>
    </row>
    <row r="970" spans="1:1" ht="14.25" customHeight="1">
      <c r="A970" s="4"/>
    </row>
    <row r="971" spans="1:1" ht="14.25" customHeight="1">
      <c r="A971" s="4"/>
    </row>
    <row r="972" spans="1:1" ht="14.25" customHeight="1">
      <c r="A972" s="4"/>
    </row>
    <row r="973" spans="1:1" ht="14.25" customHeight="1">
      <c r="A973" s="4"/>
    </row>
    <row r="974" spans="1:1" ht="14.25" customHeight="1">
      <c r="A974" s="4"/>
    </row>
    <row r="975" spans="1:1" ht="14.25" customHeight="1">
      <c r="A975" s="4"/>
    </row>
    <row r="976" spans="1:1" ht="14.25" customHeight="1">
      <c r="A976" s="4"/>
    </row>
    <row r="977" spans="1:1" ht="14.25" customHeight="1">
      <c r="A977" s="4"/>
    </row>
    <row r="978" spans="1:1" ht="14.25" customHeight="1">
      <c r="A978" s="4"/>
    </row>
    <row r="979" spans="1:1" ht="14.25" customHeight="1">
      <c r="A979" s="4"/>
    </row>
    <row r="980" spans="1:1" ht="14.25" customHeight="1">
      <c r="A980" s="4"/>
    </row>
    <row r="981" spans="1:1" ht="14.25" customHeight="1">
      <c r="A981" s="4"/>
    </row>
    <row r="982" spans="1:1" ht="14.25" customHeight="1">
      <c r="A982" s="4"/>
    </row>
    <row r="983" spans="1:1" ht="14.25" customHeight="1">
      <c r="A983" s="4"/>
    </row>
    <row r="984" spans="1:1" ht="14.25" customHeight="1">
      <c r="A984" s="4"/>
    </row>
    <row r="985" spans="1:1" ht="14.25" customHeight="1">
      <c r="A985" s="4"/>
    </row>
    <row r="986" spans="1:1" ht="14.25" customHeight="1">
      <c r="A986" s="4"/>
    </row>
    <row r="987" spans="1:1" ht="14.25" customHeight="1">
      <c r="A987" s="4"/>
    </row>
    <row r="988" spans="1:1" ht="14.25" customHeight="1">
      <c r="A988" s="4"/>
    </row>
    <row r="989" spans="1:1" ht="14.25" customHeight="1">
      <c r="A989" s="4"/>
    </row>
    <row r="990" spans="1:1" ht="14.25" customHeight="1">
      <c r="A990" s="4"/>
    </row>
    <row r="991" spans="1:1" ht="14.25" customHeight="1">
      <c r="A991" s="4"/>
    </row>
    <row r="992" spans="1:1" ht="14.25" customHeight="1">
      <c r="A992" s="4"/>
    </row>
    <row r="993" spans="1:1" ht="14.25" customHeight="1">
      <c r="A993" s="4"/>
    </row>
    <row r="994" spans="1:1" ht="14.25" customHeight="1">
      <c r="A994" s="4"/>
    </row>
    <row r="995" spans="1:1" ht="14.25" customHeight="1">
      <c r="A995" s="4"/>
    </row>
    <row r="996" spans="1:1" ht="14.25" customHeight="1">
      <c r="A996" s="4"/>
    </row>
    <row r="997" spans="1:1" ht="14.25" customHeight="1">
      <c r="A997" s="4"/>
    </row>
    <row r="998" spans="1:1" ht="14.25" customHeight="1">
      <c r="A998" s="4"/>
    </row>
    <row r="999" spans="1:1" ht="14.25" customHeight="1">
      <c r="A999" s="4"/>
    </row>
    <row r="1000" spans="1:1" ht="14.25" customHeight="1">
      <c r="A1000" s="4"/>
    </row>
    <row r="1001" spans="1:1" ht="14.25" customHeight="1">
      <c r="A1001" s="4"/>
    </row>
    <row r="1002" spans="1:1" ht="14.25" customHeight="1">
      <c r="A1002" s="4"/>
    </row>
    <row r="1003" spans="1:1" ht="14.25" customHeight="1">
      <c r="A1003" s="4"/>
    </row>
    <row r="1004" spans="1:1" ht="14.25" customHeight="1">
      <c r="A1004" s="4"/>
    </row>
    <row r="1005" spans="1:1" ht="14.25" customHeight="1">
      <c r="A1005" s="4"/>
    </row>
    <row r="1006" spans="1:1" ht="14.25" customHeight="1">
      <c r="A1006" s="4"/>
    </row>
    <row r="1007" spans="1:1" ht="14.25" customHeight="1">
      <c r="A1007" s="4"/>
    </row>
    <row r="1008" spans="1:1" ht="14.25" customHeight="1">
      <c r="A1008" s="4"/>
    </row>
    <row r="1009" spans="1:1" ht="14.25" customHeight="1">
      <c r="A1009" s="4"/>
    </row>
    <row r="1010" spans="1:1" ht="15" customHeight="1">
      <c r="A1010" s="4"/>
    </row>
  </sheetData>
  <mergeCells count="6">
    <mergeCell ref="HI76:HK76"/>
    <mergeCell ref="HA99:HC99"/>
    <mergeCell ref="GW76:GY76"/>
    <mergeCell ref="GW99:GY99"/>
    <mergeCell ref="HA76:HC76"/>
    <mergeCell ref="HE76:HG76"/>
  </mergeCells>
  <phoneticPr fontId="27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/>
  <cols>
    <col min="1" max="1" width="17.58203125" customWidth="1"/>
    <col min="2" max="2" width="9.9140625" customWidth="1"/>
    <col min="3" max="3" width="10.082031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08203125" customWidth="1"/>
    <col min="12" max="12" width="7.58203125" customWidth="1"/>
    <col min="13" max="13" width="9.9140625" customWidth="1"/>
    <col min="14" max="14" width="9.58203125" customWidth="1"/>
    <col min="15" max="26" width="7.58203125" customWidth="1"/>
  </cols>
  <sheetData>
    <row r="1" spans="1:26" ht="14.25" customHeight="1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25</vt:i4>
      </vt:variant>
      <vt:variant>
        <vt:lpstr>Charts</vt:lpstr>
      </vt:variant>
      <vt:variant>
        <vt:i4>52</vt:i4>
      </vt:variant>
      <vt:variant>
        <vt:lpstr>Named Ranges</vt:lpstr>
      </vt:variant>
      <vt:variant>
        <vt:i4>1</vt:i4>
      </vt:variant>
    </vt:vector>
  </HeadingPairs>
  <TitlesOfParts>
    <vt:vector size="78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New Listings Graph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</cp:lastModifiedBy>
  <cp:lastPrinted>2023-04-07T18:28:56Z</cp:lastPrinted>
  <dcterms:created xsi:type="dcterms:W3CDTF">2015-02-06T14:25:58Z</dcterms:created>
  <dcterms:modified xsi:type="dcterms:W3CDTF">2023-06-09T15:29:04Z</dcterms:modified>
</cp:coreProperties>
</file>