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3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4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chartsheets/sheet53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54.xml" ContentType="application/vnd.openxmlformats-officedocument.spreadsheetml.chartsheet+xml"/>
  <Override PartName="/xl/chartsheets/sheet55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6.xml" ContentType="application/vnd.openxmlformats-officedocument.spreadsheetml.chartsheet+xml"/>
  <Override PartName="/xl/chartsheets/sheet57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9 September 23\"/>
    </mc:Choice>
  </mc:AlternateContent>
  <xr:revisionPtr revIDLastSave="0" documentId="13_ncr:1_{15FF7C94-3961-4D76-A140-7782D911FB0B}" xr6:coauthVersionLast="47" xr6:coauthVersionMax="47" xr10:uidLastSave="{00000000-0000-0000-0000-000000000000}"/>
  <bookViews>
    <workbookView xWindow="28680" yWindow="-120" windowWidth="29040" windowHeight="15720" firstSheet="22" activeTab="26" xr2:uid="{00000000-000D-0000-FFFF-FFFF00000000}"/>
  </bookViews>
  <sheets>
    <sheet name="New Listings Graph" sheetId="1" r:id="rId1"/>
    <sheet name="New Listings - Bar" sheetId="169" r:id="rId2"/>
    <sheet name="New Listings" sheetId="2" r:id="rId3"/>
    <sheet name="Inventory" sheetId="67" state="hidden" r:id="rId4"/>
    <sheet name="Residential Inventory 23" sheetId="136" r:id="rId5"/>
    <sheet name="Total Res Inv 23 - Line" sheetId="106" r:id="rId6"/>
    <sheet name="Total Inventory 23- Line" sheetId="125" r:id="rId7"/>
    <sheet name="Total Inventory 23" sheetId="137" r:id="rId8"/>
    <sheet name="YOY New Inventory" sheetId="6" r:id="rId9"/>
    <sheet name="Total Sold by Class 23" sheetId="93" r:id="rId10"/>
    <sheet name="Total Property Sold" sheetId="135" r:id="rId11"/>
    <sheet name="Total Property Sold - Bar" sheetId="164" r:id="rId12"/>
    <sheet name="Unit Sales Data" sheetId="9" r:id="rId13"/>
    <sheet name="Active Distressed prop" sheetId="10" state="hidden" r:id="rId14"/>
    <sheet name="Year to Year Sales 23" sheetId="138" r:id="rId15"/>
    <sheet name="Total Year to Year Sales" sheetId="12" r:id="rId16"/>
    <sheet name=" Three Year Snapshot 23" sheetId="72" r:id="rId17"/>
    <sheet name="3 Yr Snapshot" sheetId="14" r:id="rId18"/>
    <sheet name="One Year Snapshot 23" sheetId="94" r:id="rId19"/>
    <sheet name="1 YR Snapshot" sheetId="17" r:id="rId20"/>
    <sheet name="Distressed Sales 23" sheetId="139" r:id="rId21"/>
    <sheet name="Distressed Inventory 23" sheetId="140" r:id="rId22"/>
    <sheet name="Distressed Data" sheetId="20" r:id="rId23"/>
    <sheet name="Median Sale Price SFD" sheetId="21" state="hidden" r:id="rId24"/>
    <sheet name="Month to Month Res Median Sale" sheetId="22" state="hidden" r:id="rId25"/>
    <sheet name="Y-O-Y Sales comparison" sheetId="24" state="hidden" r:id="rId26"/>
    <sheet name="Residential Sales 23" sheetId="161" r:id="rId27"/>
    <sheet name="Res Median Sale Price 23" sheetId="142" r:id="rId28"/>
    <sheet name="SFD Median Sale Price 23" sheetId="143" r:id="rId29"/>
    <sheet name="Condo Median Sale Price 23" sheetId="144" r:id="rId30"/>
    <sheet name="SFD Med Sale Price" sheetId="165" r:id="rId31"/>
    <sheet name="Condo Sales" sheetId="168" r:id="rId32"/>
    <sheet name="Residential" sheetId="31" r:id="rId33"/>
    <sheet name="Sold Listings by Town - Chart" sheetId="29" state="hidden" r:id="rId34"/>
    <sheet name="Sold Residential by Town" sheetId="30" state="hidden" r:id="rId35"/>
    <sheet name="Land by Type 23" sheetId="95" r:id="rId36"/>
    <sheet name="Lots  Land Units Sold 23" sheetId="145" r:id="rId37"/>
    <sheet name="Lots Land Median Sale Price 23" sheetId="146" r:id="rId38"/>
    <sheet name="Land Data" sheetId="36" r:id="rId39"/>
    <sheet name="Lots Land Inventory Line" sheetId="90" state="hidden" r:id="rId40"/>
    <sheet name="Res Inventory 23" sheetId="147" r:id="rId41"/>
    <sheet name="Lots Land Inventory 23" sheetId="148" r:id="rId42"/>
    <sheet name="Total Inventory 24" sheetId="149" r:id="rId43"/>
    <sheet name="YOY Inventory" sheetId="40" r:id="rId44"/>
    <sheet name="Sold Price per SF 23" sheetId="150" r:id="rId45"/>
    <sheet name="Sold Price per SF data" sheetId="44" r:id="rId46"/>
    <sheet name="Absorption Rate" sheetId="45" r:id="rId47"/>
    <sheet name="Absorption Rate data" sheetId="46" r:id="rId48"/>
    <sheet name="Residential DOM 23" sheetId="151" r:id="rId49"/>
    <sheet name="Lots Land DOM 23" sheetId="152" r:id="rId50"/>
    <sheet name="Avg DOM" sheetId="50" r:id="rId51"/>
    <sheet name="UCs - Line Graph" sheetId="101" r:id="rId52"/>
    <sheet name="Total Under Contract 23" sheetId="154" r:id="rId53"/>
    <sheet name="Total Under Contract" sheetId="52" r:id="rId54"/>
    <sheet name="2020 Buliding Permits" sheetId="53" state="hidden" r:id="rId55"/>
    <sheet name="2021 DC Building Permits" sheetId="92" state="hidden" r:id="rId56"/>
    <sheet name="2022" sheetId="129" state="hidden" r:id="rId57"/>
    <sheet name="2023" sheetId="160" r:id="rId58"/>
    <sheet name="NC Numbers" sheetId="54" r:id="rId59"/>
    <sheet name="New Const Permits" sheetId="55" state="hidden" r:id="rId60"/>
    <sheet name="New Const Value Graph" sheetId="56" state="hidden" r:id="rId61"/>
    <sheet name="2019 Building Permit Value" sheetId="57" state="hidden" r:id="rId62"/>
    <sheet name="2020 Building Permit Value" sheetId="58" state="hidden" r:id="rId63"/>
    <sheet name="2021 DC  Building Permit Value" sheetId="86" state="hidden" r:id="rId64"/>
    <sheet name="DC Permit Value 2022" sheetId="130" state="hidden" r:id="rId65"/>
    <sheet name="DC Building Permit Value 2023" sheetId="158" r:id="rId66"/>
    <sheet name="Chart2" sheetId="171" r:id="rId67"/>
    <sheet name="DC New Const Value" sheetId="59" r:id="rId68"/>
    <sheet name="YOY DC Building Permit Value 21" sheetId="87" state="hidden" r:id="rId69"/>
    <sheet name="YOY DC Building Permit Value 20" sheetId="128" state="hidden" r:id="rId70"/>
    <sheet name="DC Building Permit " sheetId="157" r:id="rId71"/>
    <sheet name="YOY DC Building Permit Value" sheetId="61" r:id="rId72"/>
    <sheet name="NC Building Permit Data" sheetId="62" state="hidden" r:id="rId73"/>
    <sheet name="Total CC Permit Value y-o y21-" sheetId="126" state="hidden" r:id="rId74"/>
    <sheet name="CC Permit Value 2022 vs 2023" sheetId="156" r:id="rId75"/>
    <sheet name="Total CC Permit Value y-o-y" sheetId="100" r:id="rId76"/>
    <sheet name="Total CC Building Permits 21 22" sheetId="127" state="hidden" r:id="rId77"/>
    <sheet name="CC Buildig Permints 22-23" sheetId="155" r:id="rId78"/>
    <sheet name="Total CC Permits y-o-y" sheetId="98" r:id="rId79"/>
    <sheet name="Data Tables" sheetId="63" r:id="rId80"/>
    <sheet name="Raw Data" sheetId="64" r:id="rId81"/>
    <sheet name="Sheet1" sheetId="162" r:id="rId82"/>
    <sheet name="Sheet2" sheetId="163" r:id="rId83"/>
  </sheets>
  <definedNames>
    <definedName name="OLE_LINK5" localSheetId="80">'Raw Data'!$A$27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3" i="59" l="1"/>
  <c r="B113" i="59"/>
  <c r="C105" i="59"/>
  <c r="C106" i="59"/>
  <c r="C107" i="59"/>
  <c r="C108" i="59"/>
  <c r="C109" i="59"/>
  <c r="C110" i="59"/>
  <c r="C111" i="59"/>
  <c r="C112" i="59"/>
  <c r="C104" i="59"/>
  <c r="B105" i="59"/>
  <c r="B106" i="59"/>
  <c r="B107" i="59"/>
  <c r="B108" i="59"/>
  <c r="B109" i="59"/>
  <c r="B110" i="59"/>
  <c r="B111" i="59"/>
  <c r="B112" i="59"/>
  <c r="B104" i="59"/>
  <c r="R23" i="59"/>
  <c r="Q23" i="59"/>
  <c r="R15" i="59"/>
  <c r="R16" i="59"/>
  <c r="R17" i="59"/>
  <c r="R18" i="59"/>
  <c r="R19" i="59"/>
  <c r="R20" i="59"/>
  <c r="R21" i="59"/>
  <c r="R22" i="59"/>
  <c r="R14" i="59"/>
  <c r="EQ34" i="50"/>
  <c r="IL47" i="64"/>
  <c r="IK58" i="64" l="1"/>
  <c r="IK31" i="64"/>
  <c r="IK32" i="64"/>
  <c r="IK33" i="64"/>
  <c r="IK28" i="64"/>
  <c r="IK29" i="64"/>
  <c r="IK13" i="64"/>
  <c r="B42" i="61"/>
  <c r="B41" i="61"/>
  <c r="B40" i="61"/>
  <c r="B39" i="61"/>
  <c r="B38" i="61"/>
  <c r="B37" i="61"/>
  <c r="B36" i="61"/>
  <c r="B35" i="61"/>
  <c r="B34" i="61"/>
  <c r="B33" i="61"/>
  <c r="B32" i="61"/>
  <c r="B31" i="61"/>
  <c r="B30" i="61"/>
  <c r="G20" i="52" l="1"/>
  <c r="G19" i="52"/>
  <c r="G18" i="52"/>
  <c r="C86" i="100"/>
  <c r="C87" i="100"/>
  <c r="C88" i="100"/>
  <c r="C89" i="100"/>
  <c r="C90" i="100"/>
  <c r="C91" i="100"/>
  <c r="C92" i="100"/>
  <c r="C93" i="100"/>
  <c r="C94" i="100"/>
  <c r="C95" i="100"/>
  <c r="C96" i="100"/>
  <c r="C97" i="100"/>
  <c r="C98" i="100"/>
  <c r="C99" i="100"/>
  <c r="C100" i="100"/>
  <c r="C101" i="100"/>
  <c r="C85" i="100"/>
  <c r="EU41" i="50"/>
  <c r="EU40" i="50"/>
  <c r="EU39" i="50"/>
  <c r="EU38" i="50"/>
  <c r="EQ41" i="50"/>
  <c r="EQ40" i="50"/>
  <c r="EQ39" i="50"/>
  <c r="EQ38" i="50"/>
  <c r="EU23" i="50"/>
  <c r="EU22" i="50"/>
  <c r="EU21" i="50"/>
  <c r="EQ23" i="50"/>
  <c r="EQ22" i="50"/>
  <c r="EQ21" i="50"/>
  <c r="E68" i="40"/>
  <c r="E67" i="40"/>
  <c r="E66" i="40"/>
  <c r="E37" i="40"/>
  <c r="E36" i="40"/>
  <c r="E35" i="40"/>
  <c r="E18" i="40"/>
  <c r="E17" i="40"/>
  <c r="E16" i="40"/>
  <c r="DC73" i="36"/>
  <c r="DC72" i="36"/>
  <c r="DC71" i="36"/>
  <c r="CY73" i="36"/>
  <c r="CY72" i="36"/>
  <c r="CY71" i="36"/>
  <c r="CY54" i="36"/>
  <c r="CY53" i="36"/>
  <c r="CY52" i="36"/>
  <c r="DC35" i="36"/>
  <c r="DC34" i="36"/>
  <c r="DC33" i="36"/>
  <c r="CY35" i="36"/>
  <c r="CY34" i="36"/>
  <c r="CY33" i="36"/>
  <c r="HC148" i="31"/>
  <c r="HC149" i="31"/>
  <c r="HC150" i="31"/>
  <c r="HC132" i="31"/>
  <c r="HC130" i="31"/>
  <c r="HC131" i="31"/>
  <c r="HF104" i="31"/>
  <c r="HF103" i="31"/>
  <c r="HF102" i="31"/>
  <c r="GC69" i="20"/>
  <c r="GC68" i="20"/>
  <c r="GC67" i="20"/>
  <c r="GC61" i="20"/>
  <c r="GC60" i="20"/>
  <c r="GC59" i="20"/>
  <c r="FY61" i="20"/>
  <c r="FY60" i="20"/>
  <c r="FY59" i="20"/>
  <c r="HN35" i="17"/>
  <c r="HN34" i="17"/>
  <c r="HN33" i="17"/>
  <c r="O19" i="12"/>
  <c r="O18" i="12"/>
  <c r="O17" i="12"/>
  <c r="F27" i="12"/>
  <c r="F26" i="12"/>
  <c r="F25" i="12"/>
  <c r="K36" i="6"/>
  <c r="K35" i="6"/>
  <c r="K34" i="6"/>
  <c r="G36" i="6"/>
  <c r="G35" i="6"/>
  <c r="G34" i="6"/>
  <c r="HT30" i="2"/>
  <c r="HT29" i="2"/>
  <c r="HT28" i="2"/>
  <c r="IK48" i="64" l="1"/>
  <c r="HU29" i="2"/>
  <c r="HO11" i="2"/>
  <c r="HP11" i="2"/>
  <c r="HQ11" i="2"/>
  <c r="HR11" i="2"/>
  <c r="HS11" i="2"/>
  <c r="HT11" i="2"/>
  <c r="HW11" i="2"/>
  <c r="HX11" i="2"/>
  <c r="HY11" i="2"/>
  <c r="HN11" i="2"/>
  <c r="HO9" i="2"/>
  <c r="HP9" i="2"/>
  <c r="HQ9" i="2"/>
  <c r="HR9" i="2"/>
  <c r="HS9" i="2"/>
  <c r="HT9" i="2"/>
  <c r="HU9" i="2"/>
  <c r="HV9" i="2"/>
  <c r="HW9" i="2"/>
  <c r="HX9" i="2"/>
  <c r="HY9" i="2"/>
  <c r="HO10" i="2"/>
  <c r="HP10" i="2"/>
  <c r="HQ10" i="2"/>
  <c r="HR10" i="2"/>
  <c r="HS10" i="2"/>
  <c r="HT10" i="2"/>
  <c r="HW10" i="2"/>
  <c r="HX10" i="2"/>
  <c r="HY10" i="2"/>
  <c r="HO8" i="2"/>
  <c r="HP8" i="2"/>
  <c r="HQ8" i="2"/>
  <c r="HR8" i="2"/>
  <c r="HS8" i="2"/>
  <c r="HT8" i="2"/>
  <c r="HU8" i="2"/>
  <c r="HV8" i="2"/>
  <c r="HW8" i="2"/>
  <c r="HX8" i="2"/>
  <c r="HY8" i="2"/>
  <c r="HN9" i="2"/>
  <c r="HN8" i="2"/>
  <c r="HN10" i="2"/>
  <c r="GZ139" i="31"/>
  <c r="HA139" i="31"/>
  <c r="HB139" i="31"/>
  <c r="HC139" i="31"/>
  <c r="HD139" i="31"/>
  <c r="HE139" i="31"/>
  <c r="HF139" i="31"/>
  <c r="HG139" i="31"/>
  <c r="HH139" i="31"/>
  <c r="HI139" i="31"/>
  <c r="HJ139" i="31"/>
  <c r="GZ140" i="31"/>
  <c r="HA140" i="31"/>
  <c r="HB140" i="31"/>
  <c r="HC140" i="31"/>
  <c r="HD140" i="31"/>
  <c r="HE140" i="31"/>
  <c r="HF140" i="31"/>
  <c r="HG140" i="31"/>
  <c r="HH140" i="31"/>
  <c r="HI140" i="31"/>
  <c r="HJ140" i="31"/>
  <c r="GZ141" i="31"/>
  <c r="HA141" i="31"/>
  <c r="HB141" i="31"/>
  <c r="HC141" i="31"/>
  <c r="HD141" i="31"/>
  <c r="HE141" i="31"/>
  <c r="HF141" i="31"/>
  <c r="HG141" i="31"/>
  <c r="HH141" i="31"/>
  <c r="HI141" i="31"/>
  <c r="HJ141" i="31"/>
  <c r="GZ138" i="31"/>
  <c r="HA138" i="31"/>
  <c r="HB138" i="31"/>
  <c r="HC138" i="31"/>
  <c r="HD138" i="31"/>
  <c r="HE138" i="31"/>
  <c r="HF138" i="31"/>
  <c r="HG138" i="31"/>
  <c r="HH138" i="31"/>
  <c r="HI138" i="31"/>
  <c r="HJ138" i="31"/>
  <c r="GY138" i="31"/>
  <c r="GY141" i="31"/>
  <c r="GY140" i="31"/>
  <c r="GY139" i="31"/>
  <c r="HH125" i="31"/>
  <c r="HI125" i="31"/>
  <c r="HJ125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T109" i="31"/>
  <c r="U109" i="31"/>
  <c r="V109" i="31"/>
  <c r="W109" i="31"/>
  <c r="X109" i="31"/>
  <c r="Y109" i="31"/>
  <c r="Z109" i="31"/>
  <c r="AA109" i="31"/>
  <c r="AB109" i="31"/>
  <c r="AC109" i="31"/>
  <c r="AD109" i="31"/>
  <c r="AE109" i="31"/>
  <c r="AF109" i="31"/>
  <c r="AG109" i="31"/>
  <c r="AH109" i="31"/>
  <c r="AI109" i="31"/>
  <c r="AJ109" i="31"/>
  <c r="AK109" i="31"/>
  <c r="AL109" i="31"/>
  <c r="AM109" i="31"/>
  <c r="AN109" i="31"/>
  <c r="AO109" i="31"/>
  <c r="AP109" i="31"/>
  <c r="AQ109" i="31"/>
  <c r="AR109" i="31"/>
  <c r="AS109" i="31"/>
  <c r="AT109" i="31"/>
  <c r="AU109" i="31"/>
  <c r="AV109" i="31"/>
  <c r="AW109" i="31"/>
  <c r="AX109" i="31"/>
  <c r="AY109" i="31"/>
  <c r="AZ109" i="31"/>
  <c r="BA109" i="31"/>
  <c r="BB109" i="31"/>
  <c r="BC109" i="31"/>
  <c r="BD109" i="31"/>
  <c r="BE109" i="31"/>
  <c r="BF109" i="31"/>
  <c r="BG109" i="31"/>
  <c r="BH109" i="31"/>
  <c r="BI109" i="31"/>
  <c r="BJ109" i="31"/>
  <c r="BK109" i="31"/>
  <c r="BL109" i="31"/>
  <c r="BM109" i="31"/>
  <c r="BN109" i="31"/>
  <c r="BO109" i="31"/>
  <c r="BP109" i="31"/>
  <c r="BQ109" i="31"/>
  <c r="BR109" i="31"/>
  <c r="BS109" i="31"/>
  <c r="BT109" i="31"/>
  <c r="BU109" i="31"/>
  <c r="BV109" i="31"/>
  <c r="BW109" i="31"/>
  <c r="BX109" i="31"/>
  <c r="BY109" i="31"/>
  <c r="BZ109" i="31"/>
  <c r="CA109" i="31"/>
  <c r="CB109" i="31"/>
  <c r="CC109" i="31"/>
  <c r="CD109" i="31"/>
  <c r="CE109" i="31"/>
  <c r="CF109" i="31"/>
  <c r="CG109" i="31"/>
  <c r="CH109" i="31"/>
  <c r="CI109" i="31"/>
  <c r="CJ109" i="31"/>
  <c r="CK109" i="31"/>
  <c r="CL109" i="31"/>
  <c r="CM109" i="31"/>
  <c r="CN109" i="31"/>
  <c r="CO109" i="31"/>
  <c r="CP109" i="31"/>
  <c r="CQ109" i="31"/>
  <c r="CR109" i="31"/>
  <c r="CS109" i="31"/>
  <c r="CT109" i="31"/>
  <c r="CU109" i="31"/>
  <c r="CV109" i="31"/>
  <c r="CW109" i="31"/>
  <c r="CX109" i="31"/>
  <c r="CY109" i="31"/>
  <c r="CZ109" i="31"/>
  <c r="DA109" i="31"/>
  <c r="DB109" i="31"/>
  <c r="DC109" i="31"/>
  <c r="DD109" i="31"/>
  <c r="DE109" i="31"/>
  <c r="DF109" i="31"/>
  <c r="DG109" i="31"/>
  <c r="DH109" i="31"/>
  <c r="DI109" i="31"/>
  <c r="DJ109" i="31"/>
  <c r="DK109" i="31"/>
  <c r="DL109" i="31"/>
  <c r="DM109" i="31"/>
  <c r="DN109" i="31"/>
  <c r="DO109" i="31"/>
  <c r="DP109" i="31"/>
  <c r="DQ109" i="31"/>
  <c r="DR109" i="31"/>
  <c r="DS109" i="31"/>
  <c r="DT109" i="31"/>
  <c r="DU109" i="31"/>
  <c r="DV109" i="31"/>
  <c r="DW109" i="31"/>
  <c r="DX109" i="31"/>
  <c r="DY109" i="31"/>
  <c r="DZ109" i="31"/>
  <c r="EA109" i="31"/>
  <c r="EB109" i="31"/>
  <c r="EC109" i="31"/>
  <c r="ED109" i="31"/>
  <c r="EE109" i="31"/>
  <c r="EF109" i="31"/>
  <c r="EG109" i="31"/>
  <c r="EH109" i="31"/>
  <c r="EI109" i="31"/>
  <c r="EJ109" i="31"/>
  <c r="EK109" i="31"/>
  <c r="EL109" i="31"/>
  <c r="EM109" i="31"/>
  <c r="EN109" i="31"/>
  <c r="EO109" i="31"/>
  <c r="EP109" i="31"/>
  <c r="EQ109" i="31"/>
  <c r="ER109" i="31"/>
  <c r="ES109" i="31"/>
  <c r="ET109" i="31"/>
  <c r="EU109" i="31"/>
  <c r="EV109" i="31"/>
  <c r="EW109" i="31"/>
  <c r="EX109" i="31"/>
  <c r="EY109" i="31"/>
  <c r="EZ109" i="31"/>
  <c r="FA109" i="31"/>
  <c r="FB109" i="31"/>
  <c r="FC109" i="31"/>
  <c r="FD109" i="31"/>
  <c r="FE109" i="31"/>
  <c r="FF109" i="31"/>
  <c r="FG109" i="31"/>
  <c r="FH109" i="31"/>
  <c r="FI109" i="31"/>
  <c r="FJ109" i="31"/>
  <c r="FK109" i="31"/>
  <c r="FL109" i="31"/>
  <c r="FM109" i="31"/>
  <c r="FN109" i="31"/>
  <c r="FO109" i="31"/>
  <c r="FP109" i="31"/>
  <c r="FQ109" i="31"/>
  <c r="FR109" i="31"/>
  <c r="FS109" i="31"/>
  <c r="FT109" i="31"/>
  <c r="FU109" i="31"/>
  <c r="FV109" i="31"/>
  <c r="FW109" i="31"/>
  <c r="FX109" i="31"/>
  <c r="FY109" i="31"/>
  <c r="FZ109" i="31"/>
  <c r="GA109" i="31"/>
  <c r="GB109" i="31"/>
  <c r="GC109" i="31"/>
  <c r="GD109" i="31"/>
  <c r="GE109" i="31"/>
  <c r="GF109" i="31"/>
  <c r="GG109" i="31"/>
  <c r="GH109" i="31"/>
  <c r="GI109" i="31"/>
  <c r="GJ109" i="31"/>
  <c r="GK109" i="31"/>
  <c r="GL109" i="31"/>
  <c r="GM109" i="31"/>
  <c r="GN109" i="31"/>
  <c r="GO109" i="31"/>
  <c r="GP109" i="31"/>
  <c r="GQ109" i="31"/>
  <c r="GR109" i="31"/>
  <c r="GS109" i="31"/>
  <c r="GT109" i="31"/>
  <c r="GU109" i="31"/>
  <c r="GV109" i="31"/>
  <c r="GW109" i="31"/>
  <c r="GX109" i="31"/>
  <c r="GY109" i="31"/>
  <c r="GZ109" i="31"/>
  <c r="HA109" i="31"/>
  <c r="HB109" i="31"/>
  <c r="HC109" i="31"/>
  <c r="HD109" i="31"/>
  <c r="HE109" i="31"/>
  <c r="HF109" i="31"/>
  <c r="HG109" i="31"/>
  <c r="HH109" i="31"/>
  <c r="HI109" i="31"/>
  <c r="HJ109" i="31"/>
  <c r="HK109" i="31"/>
  <c r="HL109" i="31"/>
  <c r="HM109" i="31"/>
  <c r="HN109" i="31"/>
  <c r="HO109" i="31"/>
  <c r="HP109" i="31"/>
  <c r="HQ109" i="31"/>
  <c r="HR109" i="31"/>
  <c r="HS109" i="31"/>
  <c r="HT109" i="31"/>
  <c r="HU109" i="31"/>
  <c r="HV109" i="31"/>
  <c r="HW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T110" i="31"/>
  <c r="U110" i="31"/>
  <c r="V110" i="31"/>
  <c r="W110" i="31"/>
  <c r="X110" i="31"/>
  <c r="Y110" i="31"/>
  <c r="Z110" i="31"/>
  <c r="AA110" i="31"/>
  <c r="AB110" i="31"/>
  <c r="AC110" i="31"/>
  <c r="AD110" i="31"/>
  <c r="AE110" i="31"/>
  <c r="AF110" i="31"/>
  <c r="AG110" i="31"/>
  <c r="AH110" i="31"/>
  <c r="AI110" i="31"/>
  <c r="AJ110" i="31"/>
  <c r="AK110" i="31"/>
  <c r="AL110" i="31"/>
  <c r="AM110" i="31"/>
  <c r="AN110" i="31"/>
  <c r="AO110" i="31"/>
  <c r="AP110" i="31"/>
  <c r="AQ110" i="31"/>
  <c r="AR110" i="31"/>
  <c r="AS110" i="31"/>
  <c r="AT110" i="31"/>
  <c r="AU110" i="31"/>
  <c r="AV110" i="31"/>
  <c r="AW110" i="31"/>
  <c r="AX110" i="31"/>
  <c r="AY110" i="31"/>
  <c r="AZ110" i="31"/>
  <c r="BA110" i="31"/>
  <c r="BB110" i="31"/>
  <c r="BC110" i="31"/>
  <c r="BD110" i="31"/>
  <c r="BE110" i="31"/>
  <c r="BF110" i="31"/>
  <c r="BG110" i="31"/>
  <c r="BH110" i="31"/>
  <c r="BI110" i="31"/>
  <c r="BJ110" i="31"/>
  <c r="BK110" i="31"/>
  <c r="BL110" i="31"/>
  <c r="BM110" i="31"/>
  <c r="BN110" i="31"/>
  <c r="BO110" i="31"/>
  <c r="BP110" i="31"/>
  <c r="BQ110" i="31"/>
  <c r="BR110" i="31"/>
  <c r="BS110" i="31"/>
  <c r="BT110" i="31"/>
  <c r="BU110" i="31"/>
  <c r="BV110" i="31"/>
  <c r="BW110" i="31"/>
  <c r="BX110" i="31"/>
  <c r="BY110" i="31"/>
  <c r="BZ110" i="31"/>
  <c r="CA110" i="31"/>
  <c r="CB110" i="31"/>
  <c r="CC110" i="31"/>
  <c r="CD110" i="31"/>
  <c r="CE110" i="31"/>
  <c r="CF110" i="31"/>
  <c r="CG110" i="31"/>
  <c r="CH110" i="31"/>
  <c r="CI110" i="31"/>
  <c r="CJ110" i="31"/>
  <c r="CK110" i="31"/>
  <c r="CL110" i="31"/>
  <c r="CM110" i="31"/>
  <c r="CN110" i="31"/>
  <c r="CO110" i="31"/>
  <c r="CP110" i="31"/>
  <c r="CQ110" i="31"/>
  <c r="CR110" i="31"/>
  <c r="CS110" i="31"/>
  <c r="CT110" i="31"/>
  <c r="CU110" i="31"/>
  <c r="CV110" i="31"/>
  <c r="CW110" i="31"/>
  <c r="CX110" i="31"/>
  <c r="CY110" i="31"/>
  <c r="CZ110" i="31"/>
  <c r="DA110" i="31"/>
  <c r="DB110" i="31"/>
  <c r="DC110" i="31"/>
  <c r="DD110" i="31"/>
  <c r="DE110" i="31"/>
  <c r="DF110" i="31"/>
  <c r="DG110" i="31"/>
  <c r="DH110" i="31"/>
  <c r="DI110" i="31"/>
  <c r="DJ110" i="31"/>
  <c r="DK110" i="31"/>
  <c r="DL110" i="31"/>
  <c r="DM110" i="31"/>
  <c r="DN110" i="31"/>
  <c r="DO110" i="31"/>
  <c r="DP110" i="31"/>
  <c r="DQ110" i="31"/>
  <c r="DR110" i="31"/>
  <c r="DS110" i="31"/>
  <c r="DT110" i="31"/>
  <c r="DU110" i="31"/>
  <c r="DV110" i="31"/>
  <c r="DW110" i="31"/>
  <c r="DX110" i="31"/>
  <c r="DY110" i="31"/>
  <c r="DZ110" i="31"/>
  <c r="EA110" i="31"/>
  <c r="EB110" i="31"/>
  <c r="EC110" i="31"/>
  <c r="ED110" i="31"/>
  <c r="EE110" i="31"/>
  <c r="EF110" i="31"/>
  <c r="EG110" i="31"/>
  <c r="EH110" i="31"/>
  <c r="EI110" i="31"/>
  <c r="EJ110" i="31"/>
  <c r="EK110" i="31"/>
  <c r="EL110" i="31"/>
  <c r="EM110" i="31"/>
  <c r="EN110" i="31"/>
  <c r="EO110" i="31"/>
  <c r="EP110" i="31"/>
  <c r="EQ110" i="31"/>
  <c r="ER110" i="31"/>
  <c r="ES110" i="31"/>
  <c r="ET110" i="31"/>
  <c r="EU110" i="31"/>
  <c r="EV110" i="31"/>
  <c r="EW110" i="31"/>
  <c r="EX110" i="31"/>
  <c r="EY110" i="31"/>
  <c r="EZ110" i="31"/>
  <c r="FA110" i="31"/>
  <c r="FB110" i="31"/>
  <c r="FC110" i="31"/>
  <c r="FD110" i="31"/>
  <c r="FE110" i="31"/>
  <c r="FF110" i="31"/>
  <c r="FG110" i="31"/>
  <c r="FH110" i="31"/>
  <c r="FI110" i="31"/>
  <c r="FJ110" i="31"/>
  <c r="FK110" i="31"/>
  <c r="FL110" i="31"/>
  <c r="FM110" i="31"/>
  <c r="FN110" i="31"/>
  <c r="FO110" i="31"/>
  <c r="FP110" i="31"/>
  <c r="FQ110" i="31"/>
  <c r="FR110" i="31"/>
  <c r="FS110" i="31"/>
  <c r="FT110" i="31"/>
  <c r="FU110" i="31"/>
  <c r="FV110" i="31"/>
  <c r="FW110" i="31"/>
  <c r="FX110" i="31"/>
  <c r="FY110" i="31"/>
  <c r="FZ110" i="31"/>
  <c r="GA110" i="31"/>
  <c r="GB110" i="31"/>
  <c r="GC110" i="31"/>
  <c r="GD110" i="31"/>
  <c r="GE110" i="31"/>
  <c r="GY122" i="31" s="1"/>
  <c r="GF110" i="31"/>
  <c r="GZ122" i="31" s="1"/>
  <c r="GG110" i="31"/>
  <c r="HA122" i="31" s="1"/>
  <c r="GH110" i="31"/>
  <c r="HB122" i="31" s="1"/>
  <c r="GI110" i="31"/>
  <c r="HC122" i="31" s="1"/>
  <c r="GJ110" i="31"/>
  <c r="HD122" i="31" s="1"/>
  <c r="GK110" i="31"/>
  <c r="HE122" i="31" s="1"/>
  <c r="GL110" i="31"/>
  <c r="HF122" i="31" s="1"/>
  <c r="GM110" i="31"/>
  <c r="HG122" i="31" s="1"/>
  <c r="GN110" i="31"/>
  <c r="HH122" i="31" s="1"/>
  <c r="GO110" i="31"/>
  <c r="HI122" i="31" s="1"/>
  <c r="GP110" i="31"/>
  <c r="HJ122" i="31" s="1"/>
  <c r="GQ110" i="31"/>
  <c r="GY123" i="31" s="1"/>
  <c r="GR110" i="31"/>
  <c r="GZ123" i="31" s="1"/>
  <c r="GS110" i="31"/>
  <c r="HA123" i="31" s="1"/>
  <c r="GT110" i="31"/>
  <c r="HB123" i="31" s="1"/>
  <c r="GU110" i="31"/>
  <c r="HC123" i="31" s="1"/>
  <c r="GV110" i="31"/>
  <c r="HD123" i="31" s="1"/>
  <c r="GW110" i="31"/>
  <c r="HE123" i="31" s="1"/>
  <c r="GX110" i="31"/>
  <c r="HF123" i="31" s="1"/>
  <c r="GY110" i="31"/>
  <c r="HG123" i="31" s="1"/>
  <c r="GZ110" i="31"/>
  <c r="HH123" i="31" s="1"/>
  <c r="HA110" i="31"/>
  <c r="HI123" i="31" s="1"/>
  <c r="HB110" i="31"/>
  <c r="HJ123" i="31" s="1"/>
  <c r="HC110" i="31"/>
  <c r="GY124" i="31" s="1"/>
  <c r="HD110" i="31"/>
  <c r="GZ124" i="31" s="1"/>
  <c r="HE110" i="31"/>
  <c r="HA124" i="31" s="1"/>
  <c r="HF110" i="31"/>
  <c r="HB124" i="31" s="1"/>
  <c r="HG110" i="31"/>
  <c r="HC124" i="31" s="1"/>
  <c r="HH110" i="31"/>
  <c r="HD124" i="31" s="1"/>
  <c r="HI110" i="31"/>
  <c r="HE124" i="31" s="1"/>
  <c r="HJ110" i="31"/>
  <c r="HF124" i="31" s="1"/>
  <c r="HK110" i="31"/>
  <c r="HG124" i="31" s="1"/>
  <c r="HL110" i="31"/>
  <c r="HH124" i="31" s="1"/>
  <c r="HM110" i="31"/>
  <c r="HI124" i="31" s="1"/>
  <c r="HN110" i="31"/>
  <c r="HJ124" i="31" s="1"/>
  <c r="HO110" i="31"/>
  <c r="GY125" i="31" s="1"/>
  <c r="HP110" i="31"/>
  <c r="GZ125" i="31" s="1"/>
  <c r="HQ110" i="31"/>
  <c r="HA125" i="31" s="1"/>
  <c r="HR110" i="31"/>
  <c r="HB125" i="31" s="1"/>
  <c r="HS110" i="31"/>
  <c r="HC125" i="31" s="1"/>
  <c r="HT110" i="31"/>
  <c r="HD125" i="31" s="1"/>
  <c r="HU110" i="31"/>
  <c r="HE125" i="31" s="1"/>
  <c r="HV110" i="31"/>
  <c r="HW110" i="31"/>
  <c r="HG125" i="31" s="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V111" i="31"/>
  <c r="W111" i="31"/>
  <c r="X111" i="31"/>
  <c r="Y111" i="31"/>
  <c r="Z111" i="31"/>
  <c r="AA111" i="31"/>
  <c r="AB111" i="31"/>
  <c r="AC111" i="31"/>
  <c r="AD111" i="31"/>
  <c r="AE111" i="31"/>
  <c r="AF111" i="31"/>
  <c r="AG111" i="31"/>
  <c r="AH111" i="31"/>
  <c r="AI111" i="31"/>
  <c r="AJ111" i="31"/>
  <c r="AK111" i="31"/>
  <c r="AL111" i="31"/>
  <c r="AM111" i="31"/>
  <c r="AN111" i="31"/>
  <c r="AO111" i="31"/>
  <c r="AP111" i="31"/>
  <c r="AQ111" i="31"/>
  <c r="AR111" i="31"/>
  <c r="AS111" i="31"/>
  <c r="AT111" i="31"/>
  <c r="AU111" i="31"/>
  <c r="AV111" i="31"/>
  <c r="AW111" i="31"/>
  <c r="AX111" i="31"/>
  <c r="AY111" i="31"/>
  <c r="AZ111" i="31"/>
  <c r="BA111" i="31"/>
  <c r="BB111" i="31"/>
  <c r="BC111" i="31"/>
  <c r="BD111" i="31"/>
  <c r="BE111" i="31"/>
  <c r="BF111" i="31"/>
  <c r="BG111" i="31"/>
  <c r="BH111" i="31"/>
  <c r="BI111" i="31"/>
  <c r="BJ111" i="31"/>
  <c r="BK111" i="31"/>
  <c r="BL111" i="31"/>
  <c r="BM111" i="31"/>
  <c r="BN111" i="31"/>
  <c r="BO111" i="31"/>
  <c r="BP111" i="31"/>
  <c r="BQ111" i="31"/>
  <c r="BR111" i="31"/>
  <c r="BS111" i="31"/>
  <c r="BT111" i="31"/>
  <c r="BU111" i="31"/>
  <c r="BV111" i="31"/>
  <c r="BW111" i="31"/>
  <c r="BX111" i="31"/>
  <c r="BY111" i="31"/>
  <c r="BZ111" i="31"/>
  <c r="CA111" i="31"/>
  <c r="CB111" i="31"/>
  <c r="CC111" i="31"/>
  <c r="CD111" i="31"/>
  <c r="CE111" i="31"/>
  <c r="CF111" i="31"/>
  <c r="CG111" i="31"/>
  <c r="CH111" i="31"/>
  <c r="CI111" i="31"/>
  <c r="CJ111" i="31"/>
  <c r="CK111" i="31"/>
  <c r="CL111" i="31"/>
  <c r="CM111" i="31"/>
  <c r="CN111" i="31"/>
  <c r="CO111" i="31"/>
  <c r="CP111" i="31"/>
  <c r="CQ111" i="31"/>
  <c r="CR111" i="31"/>
  <c r="CS111" i="31"/>
  <c r="CT111" i="31"/>
  <c r="CU111" i="31"/>
  <c r="CV111" i="31"/>
  <c r="CW111" i="31"/>
  <c r="CX111" i="31"/>
  <c r="CY111" i="31"/>
  <c r="CZ111" i="31"/>
  <c r="DA111" i="31"/>
  <c r="DB111" i="31"/>
  <c r="DC111" i="31"/>
  <c r="DD111" i="31"/>
  <c r="DE111" i="31"/>
  <c r="DF111" i="31"/>
  <c r="DG111" i="31"/>
  <c r="DH111" i="31"/>
  <c r="DI111" i="31"/>
  <c r="DJ111" i="31"/>
  <c r="DK111" i="31"/>
  <c r="DL111" i="31"/>
  <c r="DM111" i="31"/>
  <c r="DN111" i="31"/>
  <c r="DO111" i="31"/>
  <c r="DP111" i="31"/>
  <c r="DQ111" i="31"/>
  <c r="DR111" i="31"/>
  <c r="DS111" i="31"/>
  <c r="DT111" i="31"/>
  <c r="DU111" i="31"/>
  <c r="DV111" i="31"/>
  <c r="DW111" i="31"/>
  <c r="DX111" i="31"/>
  <c r="DY111" i="31"/>
  <c r="DZ111" i="31"/>
  <c r="EA111" i="31"/>
  <c r="EB111" i="31"/>
  <c r="EC111" i="31"/>
  <c r="ED111" i="31"/>
  <c r="EE111" i="31"/>
  <c r="EF111" i="31"/>
  <c r="EG111" i="31"/>
  <c r="EH111" i="31"/>
  <c r="EI111" i="31"/>
  <c r="EJ111" i="31"/>
  <c r="EK111" i="31"/>
  <c r="EL111" i="31"/>
  <c r="EM111" i="31"/>
  <c r="EN111" i="31"/>
  <c r="EO111" i="31"/>
  <c r="EP111" i="31"/>
  <c r="EQ111" i="31"/>
  <c r="ER111" i="31"/>
  <c r="ES111" i="31"/>
  <c r="ET111" i="31"/>
  <c r="EU111" i="31"/>
  <c r="EV111" i="31"/>
  <c r="EW111" i="31"/>
  <c r="EX111" i="31"/>
  <c r="EY111" i="31"/>
  <c r="EZ111" i="31"/>
  <c r="FA111" i="31"/>
  <c r="FB111" i="31"/>
  <c r="FC111" i="31"/>
  <c r="FD111" i="31"/>
  <c r="FE111" i="31"/>
  <c r="FF111" i="31"/>
  <c r="FG111" i="31"/>
  <c r="FH111" i="31"/>
  <c r="FI111" i="31"/>
  <c r="FJ111" i="31"/>
  <c r="FK111" i="31"/>
  <c r="FL111" i="31"/>
  <c r="FM111" i="31"/>
  <c r="FN111" i="31"/>
  <c r="FO111" i="31"/>
  <c r="FP111" i="31"/>
  <c r="FQ111" i="31"/>
  <c r="FR111" i="31"/>
  <c r="FS111" i="31"/>
  <c r="FT111" i="31"/>
  <c r="FU111" i="31"/>
  <c r="FV111" i="31"/>
  <c r="FW111" i="31"/>
  <c r="FX111" i="31"/>
  <c r="FY111" i="31"/>
  <c r="FZ111" i="31"/>
  <c r="GA111" i="31"/>
  <c r="GB111" i="31"/>
  <c r="GC111" i="31"/>
  <c r="GD111" i="31"/>
  <c r="GE111" i="31"/>
  <c r="GF111" i="31"/>
  <c r="GG111" i="31"/>
  <c r="GH111" i="31"/>
  <c r="GI111" i="31"/>
  <c r="GJ111" i="31"/>
  <c r="GK111" i="31"/>
  <c r="GL111" i="31"/>
  <c r="GM111" i="31"/>
  <c r="GN111" i="31"/>
  <c r="GO111" i="31"/>
  <c r="GP111" i="31"/>
  <c r="GQ111" i="31"/>
  <c r="GR111" i="31"/>
  <c r="GS111" i="31"/>
  <c r="GT111" i="31"/>
  <c r="GU111" i="31"/>
  <c r="GV111" i="31"/>
  <c r="GW111" i="31"/>
  <c r="GX111" i="31"/>
  <c r="GY111" i="31"/>
  <c r="GZ111" i="31"/>
  <c r="HA111" i="31"/>
  <c r="HB111" i="31"/>
  <c r="HC111" i="31"/>
  <c r="HD111" i="31"/>
  <c r="HE111" i="31"/>
  <c r="HF111" i="31"/>
  <c r="HG111" i="31"/>
  <c r="HH111" i="31"/>
  <c r="HI111" i="31"/>
  <c r="HJ111" i="31"/>
  <c r="HK111" i="31"/>
  <c r="HL111" i="31"/>
  <c r="HM111" i="31"/>
  <c r="HN111" i="31"/>
  <c r="HO111" i="31"/>
  <c r="HP111" i="31"/>
  <c r="HQ111" i="31"/>
  <c r="HR111" i="31"/>
  <c r="HS111" i="31"/>
  <c r="HT111" i="31"/>
  <c r="HU111" i="31"/>
  <c r="HV111" i="31"/>
  <c r="HW111" i="31"/>
  <c r="B109" i="31"/>
  <c r="B110" i="31"/>
  <c r="B111" i="31"/>
  <c r="HK108" i="31"/>
  <c r="HG117" i="31" s="1"/>
  <c r="HL108" i="31"/>
  <c r="HH117" i="31" s="1"/>
  <c r="HM108" i="31"/>
  <c r="HI117" i="31" s="1"/>
  <c r="HN108" i="31"/>
  <c r="HJ117" i="31" s="1"/>
  <c r="HO108" i="31"/>
  <c r="GY118" i="31" s="1"/>
  <c r="HP108" i="31"/>
  <c r="GZ118" i="31" s="1"/>
  <c r="HQ108" i="31"/>
  <c r="HA118" i="31" s="1"/>
  <c r="HR108" i="31"/>
  <c r="HB118" i="31" s="1"/>
  <c r="HS108" i="31"/>
  <c r="HC118" i="31" s="1"/>
  <c r="HT108" i="31"/>
  <c r="HD118" i="31" s="1"/>
  <c r="HU108" i="31"/>
  <c r="HE118" i="31" s="1"/>
  <c r="HV108" i="31"/>
  <c r="HF118" i="31" s="1"/>
  <c r="HW108" i="31"/>
  <c r="HG118" i="31" s="1"/>
  <c r="HX108" i="31"/>
  <c r="HH118" i="31" s="1"/>
  <c r="HY108" i="31"/>
  <c r="HI118" i="31" s="1"/>
  <c r="HZ108" i="31"/>
  <c r="HJ118" i="31" s="1"/>
  <c r="IA108" i="31"/>
  <c r="IB108" i="31"/>
  <c r="HJ108" i="31"/>
  <c r="HF117" i="31" s="1"/>
  <c r="HI108" i="31"/>
  <c r="HE117" i="31" s="1"/>
  <c r="GA108" i="31"/>
  <c r="GB108" i="31"/>
  <c r="GC108" i="31"/>
  <c r="GD108" i="31"/>
  <c r="GE108" i="31"/>
  <c r="GY115" i="31" s="1"/>
  <c r="GF108" i="31"/>
  <c r="GZ115" i="31" s="1"/>
  <c r="GG108" i="31"/>
  <c r="HA115" i="31" s="1"/>
  <c r="GH108" i="31"/>
  <c r="HB115" i="31" s="1"/>
  <c r="GI108" i="31"/>
  <c r="HC115" i="31" s="1"/>
  <c r="GJ108" i="31"/>
  <c r="HD115" i="31" s="1"/>
  <c r="GK108" i="31"/>
  <c r="HE115" i="31" s="1"/>
  <c r="GL108" i="31"/>
  <c r="HF115" i="31" s="1"/>
  <c r="GM108" i="31"/>
  <c r="HG115" i="31" s="1"/>
  <c r="GN108" i="31"/>
  <c r="HH115" i="31" s="1"/>
  <c r="GO108" i="31"/>
  <c r="HI115" i="31" s="1"/>
  <c r="GP108" i="31"/>
  <c r="HJ115" i="31" s="1"/>
  <c r="GQ108" i="31"/>
  <c r="GY116" i="31" s="1"/>
  <c r="GR108" i="31"/>
  <c r="GZ116" i="31" s="1"/>
  <c r="GS108" i="31"/>
  <c r="HA116" i="31" s="1"/>
  <c r="GT108" i="31"/>
  <c r="HB116" i="31" s="1"/>
  <c r="GU108" i="31"/>
  <c r="HC116" i="31" s="1"/>
  <c r="GV108" i="31"/>
  <c r="HD116" i="31" s="1"/>
  <c r="GW108" i="31"/>
  <c r="HE116" i="31" s="1"/>
  <c r="GX108" i="31"/>
  <c r="HF116" i="31" s="1"/>
  <c r="GY108" i="31"/>
  <c r="HG116" i="31" s="1"/>
  <c r="GZ108" i="31"/>
  <c r="HH116" i="31" s="1"/>
  <c r="HA108" i="31"/>
  <c r="HI116" i="31" s="1"/>
  <c r="HB108" i="31"/>
  <c r="HJ116" i="31" s="1"/>
  <c r="HC108" i="31"/>
  <c r="GY117" i="31" s="1"/>
  <c r="HD108" i="31"/>
  <c r="GZ117" i="31" s="1"/>
  <c r="HE108" i="31"/>
  <c r="HA117" i="31" s="1"/>
  <c r="HF108" i="31"/>
  <c r="HB117" i="31" s="1"/>
  <c r="HG108" i="31"/>
  <c r="HC117" i="31" s="1"/>
  <c r="HH108" i="31"/>
  <c r="HD117" i="31" s="1"/>
  <c r="A109" i="31"/>
  <c r="A110" i="31"/>
  <c r="A111" i="31"/>
  <c r="B108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Y108" i="31"/>
  <c r="Z108" i="31"/>
  <c r="AA108" i="31"/>
  <c r="AB108" i="31"/>
  <c r="AC108" i="31"/>
  <c r="AD108" i="31"/>
  <c r="AE108" i="31"/>
  <c r="AF108" i="31"/>
  <c r="AG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AZ108" i="31"/>
  <c r="BA108" i="31"/>
  <c r="BB108" i="31"/>
  <c r="BC108" i="31"/>
  <c r="BD108" i="31"/>
  <c r="BE108" i="31"/>
  <c r="BF108" i="31"/>
  <c r="BG108" i="31"/>
  <c r="BH108" i="31"/>
  <c r="BI108" i="31"/>
  <c r="BJ108" i="31"/>
  <c r="BK108" i="31"/>
  <c r="BL108" i="31"/>
  <c r="BM108" i="31"/>
  <c r="BN108" i="31"/>
  <c r="BO108" i="31"/>
  <c r="BP108" i="31"/>
  <c r="BQ108" i="31"/>
  <c r="BR108" i="31"/>
  <c r="BS108" i="31"/>
  <c r="BT108" i="31"/>
  <c r="BU108" i="31"/>
  <c r="BV108" i="31"/>
  <c r="BW108" i="31"/>
  <c r="BX108" i="31"/>
  <c r="BY108" i="31"/>
  <c r="BZ108" i="31"/>
  <c r="CA108" i="31"/>
  <c r="CB108" i="31"/>
  <c r="CC108" i="31"/>
  <c r="CD108" i="31"/>
  <c r="CE108" i="31"/>
  <c r="CF108" i="31"/>
  <c r="CG108" i="31"/>
  <c r="CH108" i="31"/>
  <c r="CI108" i="31"/>
  <c r="CJ108" i="31"/>
  <c r="CK108" i="31"/>
  <c r="CL108" i="31"/>
  <c r="CM108" i="31"/>
  <c r="CN108" i="31"/>
  <c r="CO108" i="31"/>
  <c r="CP108" i="31"/>
  <c r="CQ108" i="31"/>
  <c r="CR108" i="31"/>
  <c r="CS108" i="31"/>
  <c r="CT108" i="31"/>
  <c r="CU108" i="31"/>
  <c r="CV108" i="31"/>
  <c r="CW108" i="31"/>
  <c r="CX108" i="31"/>
  <c r="CY108" i="31"/>
  <c r="CZ108" i="31"/>
  <c r="DA108" i="31"/>
  <c r="DB108" i="31"/>
  <c r="DC108" i="31"/>
  <c r="DD108" i="31"/>
  <c r="DE108" i="31"/>
  <c r="DF108" i="31"/>
  <c r="DG108" i="31"/>
  <c r="DH108" i="31"/>
  <c r="DI108" i="31"/>
  <c r="DJ108" i="31"/>
  <c r="DK108" i="31"/>
  <c r="DL108" i="31"/>
  <c r="DM108" i="31"/>
  <c r="DN108" i="31"/>
  <c r="DO108" i="31"/>
  <c r="DP108" i="31"/>
  <c r="DQ108" i="31"/>
  <c r="DR108" i="31"/>
  <c r="DS108" i="31"/>
  <c r="DT108" i="31"/>
  <c r="DU108" i="31"/>
  <c r="DV108" i="31"/>
  <c r="DW108" i="31"/>
  <c r="DX108" i="31"/>
  <c r="DY108" i="31"/>
  <c r="DZ108" i="31"/>
  <c r="EA108" i="31"/>
  <c r="EB108" i="31"/>
  <c r="EC108" i="31"/>
  <c r="ED108" i="31"/>
  <c r="EE108" i="31"/>
  <c r="EF108" i="31"/>
  <c r="EG108" i="31"/>
  <c r="EH108" i="31"/>
  <c r="EI108" i="31"/>
  <c r="EJ108" i="31"/>
  <c r="EK108" i="31"/>
  <c r="EL108" i="31"/>
  <c r="EM108" i="31"/>
  <c r="EN108" i="31"/>
  <c r="EO108" i="31"/>
  <c r="EP108" i="31"/>
  <c r="EQ108" i="31"/>
  <c r="ER108" i="31"/>
  <c r="ES108" i="31"/>
  <c r="ET108" i="31"/>
  <c r="EU108" i="31"/>
  <c r="EV108" i="31"/>
  <c r="EW108" i="31"/>
  <c r="EX108" i="31"/>
  <c r="EY108" i="31"/>
  <c r="EZ108" i="31"/>
  <c r="FA108" i="31"/>
  <c r="FB108" i="31"/>
  <c r="FC108" i="31"/>
  <c r="FD108" i="31"/>
  <c r="FE108" i="31"/>
  <c r="FF108" i="31"/>
  <c r="FG108" i="31"/>
  <c r="FH108" i="31"/>
  <c r="FI108" i="31"/>
  <c r="FJ108" i="31"/>
  <c r="FK108" i="31"/>
  <c r="FL108" i="31"/>
  <c r="FM108" i="31"/>
  <c r="FN108" i="31"/>
  <c r="FO108" i="31"/>
  <c r="FP108" i="31"/>
  <c r="FQ108" i="31"/>
  <c r="FR108" i="31"/>
  <c r="FS108" i="31"/>
  <c r="FT108" i="31"/>
  <c r="FU108" i="31"/>
  <c r="FV108" i="31"/>
  <c r="FW108" i="31"/>
  <c r="FX108" i="31"/>
  <c r="FY108" i="31"/>
  <c r="FZ108" i="31"/>
  <c r="A108" i="31"/>
  <c r="GM11" i="9"/>
  <c r="GN11" i="9"/>
  <c r="GO11" i="9"/>
  <c r="GP11" i="9"/>
  <c r="GQ11" i="9"/>
  <c r="GR11" i="9"/>
  <c r="GS11" i="9"/>
  <c r="GT11" i="9"/>
  <c r="GU11" i="9"/>
  <c r="GV11" i="9"/>
  <c r="GW11" i="9"/>
  <c r="GM12" i="9"/>
  <c r="GN12" i="9"/>
  <c r="GO12" i="9"/>
  <c r="GP12" i="9"/>
  <c r="GQ12" i="9"/>
  <c r="GR12" i="9"/>
  <c r="GS12" i="9"/>
  <c r="GT12" i="9"/>
  <c r="GU12" i="9"/>
  <c r="GV12" i="9"/>
  <c r="GW12" i="9"/>
  <c r="GM13" i="9"/>
  <c r="GN13" i="9"/>
  <c r="GO13" i="9"/>
  <c r="GP13" i="9"/>
  <c r="GQ13" i="9"/>
  <c r="GR13" i="9"/>
  <c r="GU13" i="9"/>
  <c r="GV13" i="9"/>
  <c r="GW13" i="9"/>
  <c r="GM14" i="9"/>
  <c r="GN14" i="9"/>
  <c r="GO14" i="9"/>
  <c r="GP14" i="9"/>
  <c r="GQ14" i="9"/>
  <c r="GR14" i="9"/>
  <c r="GV14" i="9"/>
  <c r="GW14" i="9"/>
  <c r="GL14" i="9"/>
  <c r="GL13" i="9"/>
  <c r="GL12" i="9"/>
  <c r="GL11" i="9"/>
  <c r="BW20" i="163"/>
  <c r="BW19" i="163"/>
  <c r="BX19" i="163" s="1"/>
  <c r="BX17" i="163"/>
  <c r="BV10" i="163"/>
  <c r="BV11" i="163"/>
  <c r="C3" i="163"/>
  <c r="D3" i="163"/>
  <c r="E3" i="163"/>
  <c r="F3" i="163"/>
  <c r="G3" i="163"/>
  <c r="H3" i="163"/>
  <c r="I3" i="163"/>
  <c r="J3" i="163"/>
  <c r="K3" i="163"/>
  <c r="L3" i="163"/>
  <c r="M3" i="163"/>
  <c r="N3" i="163"/>
  <c r="O3" i="163"/>
  <c r="P3" i="163"/>
  <c r="Q3" i="163"/>
  <c r="R3" i="163"/>
  <c r="S3" i="163"/>
  <c r="T3" i="163"/>
  <c r="U3" i="163"/>
  <c r="V3" i="163"/>
  <c r="W3" i="163"/>
  <c r="X3" i="163"/>
  <c r="Y3" i="163"/>
  <c r="Z3" i="163"/>
  <c r="AA3" i="163"/>
  <c r="AB3" i="163"/>
  <c r="AC3" i="163"/>
  <c r="AD3" i="163"/>
  <c r="AE3" i="163"/>
  <c r="AF3" i="163"/>
  <c r="AG3" i="163"/>
  <c r="AH3" i="163"/>
  <c r="AI3" i="163"/>
  <c r="AJ3" i="163"/>
  <c r="AK3" i="163"/>
  <c r="AL3" i="163"/>
  <c r="AM3" i="163"/>
  <c r="AN3" i="163"/>
  <c r="AO3" i="163"/>
  <c r="AP3" i="163"/>
  <c r="AQ3" i="163"/>
  <c r="AR3" i="163"/>
  <c r="AS3" i="163"/>
  <c r="AT3" i="163"/>
  <c r="AU3" i="163"/>
  <c r="AV3" i="163"/>
  <c r="AW3" i="163"/>
  <c r="AX3" i="163"/>
  <c r="AY3" i="163"/>
  <c r="AZ3" i="163"/>
  <c r="BA3" i="163"/>
  <c r="BB3" i="163"/>
  <c r="BC3" i="163"/>
  <c r="BD3" i="163"/>
  <c r="BE3" i="163"/>
  <c r="BF3" i="163"/>
  <c r="BG3" i="163"/>
  <c r="BH3" i="163"/>
  <c r="BI3" i="163"/>
  <c r="BJ3" i="163"/>
  <c r="BK3" i="163"/>
  <c r="BL3" i="163"/>
  <c r="BM3" i="163"/>
  <c r="BN3" i="163"/>
  <c r="BO3" i="163"/>
  <c r="BP3" i="163"/>
  <c r="BQ3" i="163"/>
  <c r="BR3" i="163"/>
  <c r="BS3" i="163"/>
  <c r="BT3" i="163"/>
  <c r="BU3" i="163"/>
  <c r="BV3" i="163"/>
  <c r="BW3" i="163"/>
  <c r="BX3" i="163"/>
  <c r="BY3" i="163"/>
  <c r="BZ3" i="163"/>
  <c r="CA3" i="163"/>
  <c r="CB3" i="163"/>
  <c r="CC3" i="163"/>
  <c r="CD3" i="163"/>
  <c r="CE3" i="163"/>
  <c r="CF3" i="163"/>
  <c r="CG3" i="163"/>
  <c r="CH3" i="163"/>
  <c r="CI3" i="163"/>
  <c r="CJ3" i="163"/>
  <c r="CK3" i="163"/>
  <c r="CL3" i="163"/>
  <c r="CM3" i="163"/>
  <c r="CN3" i="163"/>
  <c r="CO3" i="163"/>
  <c r="CP3" i="163"/>
  <c r="CQ3" i="163"/>
  <c r="CR3" i="163"/>
  <c r="CS3" i="163"/>
  <c r="CT3" i="163"/>
  <c r="CU3" i="163"/>
  <c r="CV3" i="163"/>
  <c r="CW3" i="163"/>
  <c r="CX3" i="163"/>
  <c r="CY3" i="163"/>
  <c r="CZ3" i="163"/>
  <c r="DA3" i="163"/>
  <c r="DB3" i="163"/>
  <c r="DC3" i="163"/>
  <c r="DD3" i="163"/>
  <c r="DE3" i="163"/>
  <c r="DF3" i="163"/>
  <c r="DG3" i="163"/>
  <c r="DH3" i="163"/>
  <c r="DI3" i="163"/>
  <c r="DJ3" i="163"/>
  <c r="DK3" i="163"/>
  <c r="DL3" i="163"/>
  <c r="DM3" i="163"/>
  <c r="DN3" i="163"/>
  <c r="DO3" i="163"/>
  <c r="DP3" i="163"/>
  <c r="DQ3" i="163"/>
  <c r="DR3" i="163"/>
  <c r="DS3" i="163"/>
  <c r="DT3" i="163"/>
  <c r="DU3" i="163"/>
  <c r="DV3" i="163"/>
  <c r="DW3" i="163"/>
  <c r="DX3" i="163"/>
  <c r="C4" i="163"/>
  <c r="D4" i="163"/>
  <c r="E4" i="163"/>
  <c r="F4" i="163"/>
  <c r="G4" i="163"/>
  <c r="H4" i="163"/>
  <c r="I4" i="163"/>
  <c r="J4" i="163"/>
  <c r="K4" i="163"/>
  <c r="L4" i="163"/>
  <c r="M4" i="163"/>
  <c r="N4" i="163"/>
  <c r="O4" i="163"/>
  <c r="P4" i="163"/>
  <c r="Q4" i="163"/>
  <c r="R4" i="163"/>
  <c r="S4" i="163"/>
  <c r="T4" i="163"/>
  <c r="U4" i="163"/>
  <c r="V4" i="163"/>
  <c r="W4" i="163"/>
  <c r="X4" i="163"/>
  <c r="Y4" i="163"/>
  <c r="Z4" i="163"/>
  <c r="AA4" i="163"/>
  <c r="AB4" i="163"/>
  <c r="AC4" i="163"/>
  <c r="AD4" i="163"/>
  <c r="AE4" i="163"/>
  <c r="AF4" i="163"/>
  <c r="AG4" i="163"/>
  <c r="AH4" i="163"/>
  <c r="AI4" i="163"/>
  <c r="AJ4" i="163"/>
  <c r="AK4" i="163"/>
  <c r="AL4" i="163"/>
  <c r="AM4" i="163"/>
  <c r="AN4" i="163"/>
  <c r="AO4" i="163"/>
  <c r="AP4" i="163"/>
  <c r="AQ4" i="163"/>
  <c r="AR4" i="163"/>
  <c r="AS4" i="163"/>
  <c r="AT4" i="163"/>
  <c r="AU4" i="163"/>
  <c r="AV4" i="163"/>
  <c r="AW4" i="163"/>
  <c r="AX4" i="163"/>
  <c r="AY4" i="163"/>
  <c r="AZ4" i="163"/>
  <c r="BA4" i="163"/>
  <c r="BB4" i="163"/>
  <c r="BC4" i="163"/>
  <c r="BD4" i="163"/>
  <c r="BE4" i="163"/>
  <c r="BF4" i="163"/>
  <c r="BG4" i="163"/>
  <c r="BH4" i="163"/>
  <c r="BI4" i="163"/>
  <c r="BJ4" i="163"/>
  <c r="BK4" i="163"/>
  <c r="BL4" i="163"/>
  <c r="BM4" i="163"/>
  <c r="BN4" i="163"/>
  <c r="BO4" i="163"/>
  <c r="BP4" i="163"/>
  <c r="BQ4" i="163"/>
  <c r="BR4" i="163"/>
  <c r="BS4" i="163"/>
  <c r="BT4" i="163"/>
  <c r="BU4" i="163"/>
  <c r="BV4" i="163"/>
  <c r="BW4" i="163"/>
  <c r="BX4" i="163"/>
  <c r="BY4" i="163"/>
  <c r="BZ4" i="163"/>
  <c r="CA4" i="163"/>
  <c r="CB4" i="163"/>
  <c r="CC4" i="163"/>
  <c r="CD4" i="163"/>
  <c r="CE4" i="163"/>
  <c r="CF4" i="163"/>
  <c r="CG4" i="163"/>
  <c r="CH4" i="163"/>
  <c r="CI4" i="163"/>
  <c r="CJ4" i="163"/>
  <c r="CK4" i="163"/>
  <c r="CL4" i="163"/>
  <c r="CM4" i="163"/>
  <c r="CN4" i="163"/>
  <c r="CO4" i="163"/>
  <c r="CP4" i="163"/>
  <c r="CQ4" i="163"/>
  <c r="CR4" i="163"/>
  <c r="CS4" i="163"/>
  <c r="CT4" i="163"/>
  <c r="CU4" i="163"/>
  <c r="CV4" i="163"/>
  <c r="CW4" i="163"/>
  <c r="CX4" i="163"/>
  <c r="CY4" i="163"/>
  <c r="CZ4" i="163"/>
  <c r="DA4" i="163"/>
  <c r="DB4" i="163"/>
  <c r="DC4" i="163"/>
  <c r="DD4" i="163"/>
  <c r="DE4" i="163"/>
  <c r="DF4" i="163"/>
  <c r="DG4" i="163"/>
  <c r="DH4" i="163"/>
  <c r="DI4" i="163"/>
  <c r="DJ4" i="163"/>
  <c r="DK4" i="163"/>
  <c r="DL4" i="163"/>
  <c r="DM4" i="163"/>
  <c r="DN4" i="163"/>
  <c r="DO4" i="163"/>
  <c r="DP4" i="163"/>
  <c r="DQ4" i="163"/>
  <c r="DR4" i="163"/>
  <c r="DS4" i="163"/>
  <c r="DT4" i="163"/>
  <c r="DU4" i="163"/>
  <c r="DV4" i="163"/>
  <c r="DW4" i="163"/>
  <c r="DX4" i="163"/>
  <c r="C5" i="163"/>
  <c r="D5" i="163"/>
  <c r="E5" i="163"/>
  <c r="F5" i="163"/>
  <c r="G5" i="163"/>
  <c r="H5" i="163"/>
  <c r="I5" i="163"/>
  <c r="J5" i="163"/>
  <c r="K5" i="163"/>
  <c r="L5" i="163"/>
  <c r="M5" i="163"/>
  <c r="N5" i="163"/>
  <c r="O5" i="163"/>
  <c r="P5" i="163"/>
  <c r="Q5" i="163"/>
  <c r="R5" i="163"/>
  <c r="S5" i="163"/>
  <c r="T5" i="163"/>
  <c r="U5" i="163"/>
  <c r="V5" i="163"/>
  <c r="W5" i="163"/>
  <c r="X5" i="163"/>
  <c r="Y5" i="163"/>
  <c r="Z5" i="163"/>
  <c r="AA5" i="163"/>
  <c r="AB5" i="163"/>
  <c r="AC5" i="163"/>
  <c r="AD5" i="163"/>
  <c r="AE5" i="163"/>
  <c r="AF5" i="163"/>
  <c r="AG5" i="163"/>
  <c r="AH5" i="163"/>
  <c r="AI5" i="163"/>
  <c r="AJ5" i="163"/>
  <c r="AK5" i="163"/>
  <c r="AL5" i="163"/>
  <c r="AM5" i="163"/>
  <c r="AN5" i="163"/>
  <c r="AO5" i="163"/>
  <c r="AP5" i="163"/>
  <c r="AQ5" i="163"/>
  <c r="AR5" i="163"/>
  <c r="AS5" i="163"/>
  <c r="AT5" i="163"/>
  <c r="AU5" i="163"/>
  <c r="AV5" i="163"/>
  <c r="AW5" i="163"/>
  <c r="AX5" i="163"/>
  <c r="AY5" i="163"/>
  <c r="AZ5" i="163"/>
  <c r="BA5" i="163"/>
  <c r="BB5" i="163"/>
  <c r="BC5" i="163"/>
  <c r="BD5" i="163"/>
  <c r="BE5" i="163"/>
  <c r="BF5" i="163"/>
  <c r="BG5" i="163"/>
  <c r="BH5" i="163"/>
  <c r="BI5" i="163"/>
  <c r="BJ5" i="163"/>
  <c r="BK5" i="163"/>
  <c r="BL5" i="163"/>
  <c r="BM5" i="163"/>
  <c r="BN5" i="163"/>
  <c r="BO5" i="163"/>
  <c r="BP5" i="163"/>
  <c r="BQ5" i="163"/>
  <c r="BR5" i="163"/>
  <c r="BS5" i="163"/>
  <c r="BT5" i="163"/>
  <c r="BU5" i="163"/>
  <c r="BV5" i="163"/>
  <c r="BW5" i="163"/>
  <c r="BX5" i="163"/>
  <c r="BY5" i="163"/>
  <c r="BZ5" i="163"/>
  <c r="CA5" i="163"/>
  <c r="CB5" i="163"/>
  <c r="CC5" i="163"/>
  <c r="CD5" i="163"/>
  <c r="CE5" i="163"/>
  <c r="CF5" i="163"/>
  <c r="CG5" i="163"/>
  <c r="CH5" i="163"/>
  <c r="CI5" i="163"/>
  <c r="CJ5" i="163"/>
  <c r="CK5" i="163"/>
  <c r="CL5" i="163"/>
  <c r="CM5" i="163"/>
  <c r="CN5" i="163"/>
  <c r="CO5" i="163"/>
  <c r="CP5" i="163"/>
  <c r="CQ5" i="163"/>
  <c r="CR5" i="163"/>
  <c r="CS5" i="163"/>
  <c r="CT5" i="163"/>
  <c r="CU5" i="163"/>
  <c r="CV5" i="163"/>
  <c r="CW5" i="163"/>
  <c r="CX5" i="163"/>
  <c r="CY5" i="163"/>
  <c r="CZ5" i="163"/>
  <c r="DA5" i="163"/>
  <c r="DB5" i="163"/>
  <c r="DC5" i="163"/>
  <c r="DD5" i="163"/>
  <c r="DE5" i="163"/>
  <c r="DF5" i="163"/>
  <c r="DG5" i="163"/>
  <c r="DH5" i="163"/>
  <c r="DI5" i="163"/>
  <c r="DJ5" i="163"/>
  <c r="DK5" i="163"/>
  <c r="DL5" i="163"/>
  <c r="DM5" i="163"/>
  <c r="DN5" i="163"/>
  <c r="DO5" i="163"/>
  <c r="DP5" i="163"/>
  <c r="DQ5" i="163"/>
  <c r="DR5" i="163"/>
  <c r="DS5" i="163"/>
  <c r="DT5" i="163"/>
  <c r="DU5" i="163"/>
  <c r="DV5" i="163"/>
  <c r="DW5" i="163"/>
  <c r="DX5" i="163"/>
  <c r="C6" i="163"/>
  <c r="D6" i="163"/>
  <c r="E6" i="163"/>
  <c r="F6" i="163"/>
  <c r="G6" i="163"/>
  <c r="H6" i="163"/>
  <c r="I6" i="163"/>
  <c r="J6" i="163"/>
  <c r="K6" i="163"/>
  <c r="L6" i="163"/>
  <c r="M6" i="163"/>
  <c r="N6" i="163"/>
  <c r="O6" i="163"/>
  <c r="P6" i="163"/>
  <c r="Q6" i="163"/>
  <c r="R6" i="163"/>
  <c r="S6" i="163"/>
  <c r="T6" i="163"/>
  <c r="U6" i="163"/>
  <c r="V6" i="163"/>
  <c r="W6" i="163"/>
  <c r="X6" i="163"/>
  <c r="Y6" i="163"/>
  <c r="Z6" i="163"/>
  <c r="AA6" i="163"/>
  <c r="AB6" i="163"/>
  <c r="AC6" i="163"/>
  <c r="AD6" i="163"/>
  <c r="AE6" i="163"/>
  <c r="AF6" i="163"/>
  <c r="AG6" i="163"/>
  <c r="AH6" i="163"/>
  <c r="AI6" i="163"/>
  <c r="AJ6" i="163"/>
  <c r="AK6" i="163"/>
  <c r="AL6" i="163"/>
  <c r="AM6" i="163"/>
  <c r="AN6" i="163"/>
  <c r="AO6" i="163"/>
  <c r="AP6" i="163"/>
  <c r="AQ6" i="163"/>
  <c r="AR6" i="163"/>
  <c r="AS6" i="163"/>
  <c r="AT6" i="163"/>
  <c r="AU6" i="163"/>
  <c r="AV6" i="163"/>
  <c r="AW6" i="163"/>
  <c r="AX6" i="163"/>
  <c r="AY6" i="163"/>
  <c r="AZ6" i="163"/>
  <c r="BA6" i="163"/>
  <c r="BB6" i="163"/>
  <c r="BC6" i="163"/>
  <c r="BD6" i="163"/>
  <c r="BE6" i="163"/>
  <c r="BF6" i="163"/>
  <c r="BG6" i="163"/>
  <c r="BH6" i="163"/>
  <c r="BI6" i="163"/>
  <c r="BJ6" i="163"/>
  <c r="BK6" i="163"/>
  <c r="BL6" i="163"/>
  <c r="BM6" i="163"/>
  <c r="BN6" i="163"/>
  <c r="BO6" i="163"/>
  <c r="BP6" i="163"/>
  <c r="BQ6" i="163"/>
  <c r="BR6" i="163"/>
  <c r="BS6" i="163"/>
  <c r="BT6" i="163"/>
  <c r="BU6" i="163"/>
  <c r="BV6" i="163"/>
  <c r="BW6" i="163"/>
  <c r="BX6" i="163"/>
  <c r="BY6" i="163"/>
  <c r="BZ6" i="163"/>
  <c r="CA6" i="163"/>
  <c r="CB6" i="163"/>
  <c r="CC6" i="163"/>
  <c r="CD6" i="163"/>
  <c r="CE6" i="163"/>
  <c r="CF6" i="163"/>
  <c r="CG6" i="163"/>
  <c r="CH6" i="163"/>
  <c r="CI6" i="163"/>
  <c r="CJ6" i="163"/>
  <c r="CK6" i="163"/>
  <c r="CL6" i="163"/>
  <c r="CM6" i="163"/>
  <c r="CN6" i="163"/>
  <c r="CO6" i="163"/>
  <c r="CP6" i="163"/>
  <c r="CQ6" i="163"/>
  <c r="CR6" i="163"/>
  <c r="CS6" i="163"/>
  <c r="CT6" i="163"/>
  <c r="CU6" i="163"/>
  <c r="CV6" i="163"/>
  <c r="CW6" i="163"/>
  <c r="CX6" i="163"/>
  <c r="CY6" i="163"/>
  <c r="CZ6" i="163"/>
  <c r="DA6" i="163"/>
  <c r="DB6" i="163"/>
  <c r="DC6" i="163"/>
  <c r="DD6" i="163"/>
  <c r="DE6" i="163"/>
  <c r="DF6" i="163"/>
  <c r="DG6" i="163"/>
  <c r="DH6" i="163"/>
  <c r="DI6" i="163"/>
  <c r="DJ6" i="163"/>
  <c r="DK6" i="163"/>
  <c r="DL6" i="163"/>
  <c r="DM6" i="163"/>
  <c r="DN6" i="163"/>
  <c r="DO6" i="163"/>
  <c r="DP6" i="163"/>
  <c r="DQ6" i="163"/>
  <c r="DR6" i="163"/>
  <c r="DS6" i="163"/>
  <c r="DT6" i="163"/>
  <c r="DU6" i="163"/>
  <c r="DV6" i="163"/>
  <c r="DW6" i="163"/>
  <c r="DX6" i="163"/>
  <c r="B4" i="163"/>
  <c r="B5" i="163"/>
  <c r="B6" i="163"/>
  <c r="B3" i="163"/>
  <c r="IJ58" i="64"/>
  <c r="IJ31" i="64"/>
  <c r="IJ32" i="64"/>
  <c r="IJ33" i="64"/>
  <c r="IJ28" i="64"/>
  <c r="IJ29" i="64"/>
  <c r="IJ13" i="64"/>
  <c r="C6" i="162"/>
  <c r="D6" i="162"/>
  <c r="E6" i="162"/>
  <c r="F6" i="162"/>
  <c r="G6" i="162"/>
  <c r="H6" i="162"/>
  <c r="I6" i="162"/>
  <c r="J6" i="162"/>
  <c r="K6" i="162"/>
  <c r="L6" i="162"/>
  <c r="M6" i="162"/>
  <c r="N6" i="162"/>
  <c r="O6" i="162"/>
  <c r="P6" i="162"/>
  <c r="Q6" i="162"/>
  <c r="R6" i="162"/>
  <c r="S6" i="162"/>
  <c r="W6" i="162"/>
  <c r="X6" i="162"/>
  <c r="Y6" i="162"/>
  <c r="Z6" i="162"/>
  <c r="AA6" i="162"/>
  <c r="AB6" i="162"/>
  <c r="AC6" i="162"/>
  <c r="AD6" i="162"/>
  <c r="AE6" i="162"/>
  <c r="AI6" i="162"/>
  <c r="AJ6" i="162"/>
  <c r="AK6" i="162"/>
  <c r="B6" i="162"/>
  <c r="C2" i="162"/>
  <c r="D2" i="162"/>
  <c r="E2" i="162"/>
  <c r="F2" i="162"/>
  <c r="G2" i="162"/>
  <c r="H2" i="162"/>
  <c r="I2" i="162"/>
  <c r="J2" i="162"/>
  <c r="K2" i="162"/>
  <c r="L2" i="162"/>
  <c r="M2" i="162"/>
  <c r="N2" i="162"/>
  <c r="O2" i="162"/>
  <c r="P2" i="162"/>
  <c r="Q2" i="162"/>
  <c r="R2" i="162"/>
  <c r="S2" i="162"/>
  <c r="T2" i="162"/>
  <c r="U2" i="162"/>
  <c r="V2" i="162"/>
  <c r="W2" i="162"/>
  <c r="X2" i="162"/>
  <c r="Y2" i="162"/>
  <c r="Z2" i="162"/>
  <c r="AA2" i="162"/>
  <c r="AB2" i="162"/>
  <c r="AC2" i="162"/>
  <c r="AD2" i="162"/>
  <c r="AE2" i="162"/>
  <c r="AF2" i="162"/>
  <c r="AG2" i="162"/>
  <c r="AH2" i="162"/>
  <c r="AI2" i="162"/>
  <c r="AJ2" i="162"/>
  <c r="AK2" i="162"/>
  <c r="C3" i="162"/>
  <c r="D3" i="162"/>
  <c r="E3" i="162"/>
  <c r="F3" i="162"/>
  <c r="G3" i="162"/>
  <c r="H3" i="162"/>
  <c r="I3" i="162"/>
  <c r="J3" i="162"/>
  <c r="K3" i="162"/>
  <c r="L3" i="162"/>
  <c r="M3" i="162"/>
  <c r="N3" i="162"/>
  <c r="O3" i="162"/>
  <c r="P3" i="162"/>
  <c r="Q3" i="162"/>
  <c r="R3" i="162"/>
  <c r="S3" i="162"/>
  <c r="T3" i="162"/>
  <c r="U3" i="162"/>
  <c r="V3" i="162"/>
  <c r="W3" i="162"/>
  <c r="X3" i="162"/>
  <c r="Y3" i="162"/>
  <c r="Z3" i="162"/>
  <c r="AA3" i="162"/>
  <c r="AB3" i="162"/>
  <c r="AC3" i="162"/>
  <c r="AD3" i="162"/>
  <c r="AE3" i="162"/>
  <c r="AF3" i="162"/>
  <c r="AG3" i="162"/>
  <c r="AH3" i="162"/>
  <c r="AI3" i="162"/>
  <c r="AJ3" i="162"/>
  <c r="AK3" i="162"/>
  <c r="C4" i="162"/>
  <c r="D4" i="162"/>
  <c r="E4" i="162"/>
  <c r="F4" i="162"/>
  <c r="G4" i="162"/>
  <c r="H4" i="162"/>
  <c r="I4" i="162"/>
  <c r="J4" i="162"/>
  <c r="K4" i="162"/>
  <c r="L4" i="162"/>
  <c r="M4" i="162"/>
  <c r="N4" i="162"/>
  <c r="O4" i="162"/>
  <c r="P4" i="162"/>
  <c r="Q4" i="162"/>
  <c r="R4" i="162"/>
  <c r="S4" i="162"/>
  <c r="T4" i="162"/>
  <c r="U4" i="162"/>
  <c r="V4" i="162"/>
  <c r="W4" i="162"/>
  <c r="X4" i="162"/>
  <c r="Y4" i="162"/>
  <c r="Z4" i="162"/>
  <c r="AA4" i="162"/>
  <c r="AB4" i="162"/>
  <c r="AC4" i="162"/>
  <c r="AD4" i="162"/>
  <c r="AE4" i="162"/>
  <c r="AF4" i="162"/>
  <c r="AG4" i="162"/>
  <c r="AH4" i="162"/>
  <c r="AI4" i="162"/>
  <c r="AJ4" i="162"/>
  <c r="AK4" i="162"/>
  <c r="C5" i="162"/>
  <c r="D5" i="162"/>
  <c r="E5" i="162"/>
  <c r="F5" i="162"/>
  <c r="G5" i="162"/>
  <c r="H5" i="162"/>
  <c r="I5" i="162"/>
  <c r="J5" i="162"/>
  <c r="K5" i="162"/>
  <c r="L5" i="162"/>
  <c r="M5" i="162"/>
  <c r="N5" i="162"/>
  <c r="O5" i="162"/>
  <c r="P5" i="162"/>
  <c r="Q5" i="162"/>
  <c r="R5" i="162"/>
  <c r="S5" i="162"/>
  <c r="T5" i="162"/>
  <c r="U5" i="162"/>
  <c r="V5" i="162"/>
  <c r="W5" i="162"/>
  <c r="X5" i="162"/>
  <c r="Y5" i="162"/>
  <c r="Z5" i="162"/>
  <c r="AA5" i="162"/>
  <c r="AB5" i="162"/>
  <c r="AC5" i="162"/>
  <c r="AD5" i="162"/>
  <c r="AE5" i="162"/>
  <c r="AF5" i="162"/>
  <c r="AG5" i="162"/>
  <c r="AH5" i="162"/>
  <c r="AI5" i="162"/>
  <c r="AJ5" i="162"/>
  <c r="AK5" i="162"/>
  <c r="B3" i="162"/>
  <c r="B4" i="162"/>
  <c r="B5" i="162"/>
  <c r="B2" i="162"/>
  <c r="II58" i="64"/>
  <c r="II31" i="64"/>
  <c r="II32" i="64"/>
  <c r="II33" i="64"/>
  <c r="II28" i="64"/>
  <c r="II29" i="64"/>
  <c r="II13" i="64"/>
  <c r="F16" i="44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IH58" i="64"/>
  <c r="IH28" i="64"/>
  <c r="IH29" i="64"/>
  <c r="IH31" i="64"/>
  <c r="IH32" i="64"/>
  <c r="IH33" i="64"/>
  <c r="IH13" i="64"/>
  <c r="EQ2" i="36"/>
  <c r="ER2" i="36"/>
  <c r="ES2" i="36"/>
  <c r="ET2" i="36"/>
  <c r="EP2" i="36"/>
  <c r="EN2" i="36"/>
  <c r="EO2" i="36"/>
  <c r="IG31" i="64"/>
  <c r="IG32" i="64"/>
  <c r="IG33" i="64"/>
  <c r="IG28" i="64"/>
  <c r="IG29" i="64"/>
  <c r="IG13" i="64"/>
  <c r="HC147" i="31" l="1"/>
  <c r="HF101" i="31"/>
  <c r="HF125" i="31"/>
  <c r="HC129" i="31"/>
  <c r="HG102" i="31"/>
  <c r="BX18" i="163"/>
  <c r="GN45" i="6"/>
  <c r="GO45" i="6"/>
  <c r="GP45" i="6"/>
  <c r="GQ45" i="6"/>
  <c r="GR45" i="6"/>
  <c r="GS45" i="6"/>
  <c r="GT45" i="6"/>
  <c r="GU45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CV66" i="36"/>
  <c r="DC66" i="36"/>
  <c r="IF31" i="64"/>
  <c r="IF32" i="64"/>
  <c r="IF33" i="64"/>
  <c r="IF28" i="64"/>
  <c r="IF29" i="6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24" i="54"/>
  <c r="N25" i="100"/>
  <c r="N26" i="100"/>
  <c r="N40" i="100" s="1"/>
  <c r="N27" i="100"/>
  <c r="N28" i="100"/>
  <c r="N29" i="100"/>
  <c r="N30" i="100"/>
  <c r="N31" i="100"/>
  <c r="N32" i="100"/>
  <c r="N33" i="100"/>
  <c r="N34" i="100"/>
  <c r="N35" i="100"/>
  <c r="N36" i="100"/>
  <c r="N37" i="100"/>
  <c r="N38" i="100"/>
  <c r="N39" i="100"/>
  <c r="N24" i="100"/>
  <c r="C101" i="98"/>
  <c r="FZ60" i="20"/>
  <c r="GG3" i="46"/>
  <c r="GH3" i="46"/>
  <c r="GI3" i="46"/>
  <c r="D11" i="40"/>
  <c r="E11" i="40"/>
  <c r="F11" i="40"/>
  <c r="G11" i="40"/>
  <c r="H11" i="40"/>
  <c r="I11" i="40"/>
  <c r="J11" i="40"/>
  <c r="E15" i="40" s="1"/>
  <c r="K11" i="40"/>
  <c r="L11" i="40"/>
  <c r="M11" i="40"/>
  <c r="D49" i="40"/>
  <c r="E49" i="40"/>
  <c r="F49" i="40"/>
  <c r="G49" i="40"/>
  <c r="H49" i="40"/>
  <c r="I49" i="40"/>
  <c r="J49" i="40"/>
  <c r="K49" i="40"/>
  <c r="L49" i="40"/>
  <c r="M49" i="40"/>
  <c r="D30" i="40"/>
  <c r="E30" i="40"/>
  <c r="F30" i="40"/>
  <c r="G30" i="40"/>
  <c r="H30" i="40"/>
  <c r="I30" i="40"/>
  <c r="J30" i="40"/>
  <c r="E34" i="40" s="1"/>
  <c r="K30" i="40"/>
  <c r="L30" i="40"/>
  <c r="M30" i="40"/>
  <c r="GG40" i="6"/>
  <c r="GH40" i="6"/>
  <c r="IE31" i="64"/>
  <c r="IE32" i="64"/>
  <c r="IE33" i="64"/>
  <c r="HD130" i="31" l="1"/>
  <c r="HD129" i="31"/>
  <c r="HG103" i="31"/>
  <c r="HD131" i="31"/>
  <c r="HG101" i="31"/>
  <c r="N11" i="54"/>
  <c r="N189" i="54" s="1"/>
  <c r="N3" i="54"/>
  <c r="N185" i="54" s="1"/>
  <c r="N4" i="54"/>
  <c r="N194" i="54" s="1"/>
  <c r="N5" i="54"/>
  <c r="N193" i="54" s="1"/>
  <c r="N6" i="54"/>
  <c r="N192" i="54" s="1"/>
  <c r="N7" i="54"/>
  <c r="N191" i="54" s="1"/>
  <c r="N8" i="54"/>
  <c r="N202" i="54" s="1"/>
  <c r="N9" i="54"/>
  <c r="N201" i="54" s="1"/>
  <c r="N10" i="54"/>
  <c r="N190" i="54" s="1"/>
  <c r="N12" i="54"/>
  <c r="N188" i="54" s="1"/>
  <c r="N13" i="54"/>
  <c r="N187" i="54" s="1"/>
  <c r="N14" i="54"/>
  <c r="N196" i="54" s="1"/>
  <c r="N15" i="54"/>
  <c r="N195" i="54" s="1"/>
  <c r="N16" i="54"/>
  <c r="N198" i="54" s="1"/>
  <c r="N17" i="54"/>
  <c r="N197" i="54" s="1"/>
  <c r="N18" i="54"/>
  <c r="N200" i="54" s="1"/>
  <c r="N19" i="54"/>
  <c r="N199" i="54" s="1"/>
  <c r="N2" i="54"/>
  <c r="N186" i="54" s="1"/>
  <c r="D19" i="100" l="1"/>
  <c r="E19" i="100"/>
  <c r="F19" i="100"/>
  <c r="G19" i="100"/>
  <c r="H19" i="100"/>
  <c r="I19" i="100"/>
  <c r="J19" i="100"/>
  <c r="K19" i="100"/>
  <c r="L19" i="100"/>
  <c r="M19" i="100"/>
  <c r="N3" i="100"/>
  <c r="C19" i="100"/>
  <c r="IE34" i="64"/>
  <c r="IF34" i="64"/>
  <c r="IG34" i="64"/>
  <c r="GI45" i="6" s="1"/>
  <c r="IH34" i="64"/>
  <c r="GJ45" i="6" s="1"/>
  <c r="II34" i="64"/>
  <c r="GK45" i="6" s="1"/>
  <c r="IJ34" i="64"/>
  <c r="GL45" i="6" s="1"/>
  <c r="IK34" i="64"/>
  <c r="GM45" i="6" s="1"/>
  <c r="IL34" i="64"/>
  <c r="IM34" i="64"/>
  <c r="IN34" i="64"/>
  <c r="IO34" i="64"/>
  <c r="IE28" i="64"/>
  <c r="IE29" i="64"/>
  <c r="D13" i="52" s="1"/>
  <c r="V48" i="64"/>
  <c r="W48" i="64"/>
  <c r="X48" i="64"/>
  <c r="Y48" i="64"/>
  <c r="Z48" i="64"/>
  <c r="AA48" i="64"/>
  <c r="AB48" i="64"/>
  <c r="AC48" i="64"/>
  <c r="AD48" i="64"/>
  <c r="AE48" i="64"/>
  <c r="AF48" i="64"/>
  <c r="AG48" i="64"/>
  <c r="AH48" i="64"/>
  <c r="AI48" i="64"/>
  <c r="AJ48" i="64"/>
  <c r="AK48" i="64"/>
  <c r="AL48" i="64"/>
  <c r="AM48" i="64"/>
  <c r="AN48" i="64"/>
  <c r="AO48" i="64"/>
  <c r="AP48" i="64"/>
  <c r="AQ48" i="64"/>
  <c r="AR48" i="64"/>
  <c r="AS48" i="64"/>
  <c r="AT48" i="64"/>
  <c r="AU48" i="64"/>
  <c r="AV48" i="64"/>
  <c r="AW48" i="64"/>
  <c r="AX48" i="64"/>
  <c r="AY48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BM48" i="64"/>
  <c r="BN48" i="64"/>
  <c r="BO48" i="64"/>
  <c r="BP48" i="64"/>
  <c r="BQ48" i="64"/>
  <c r="BR48" i="64"/>
  <c r="BS48" i="64"/>
  <c r="BT48" i="64"/>
  <c r="BU48" i="64"/>
  <c r="BV48" i="64"/>
  <c r="BW48" i="64"/>
  <c r="BX48" i="64"/>
  <c r="BY48" i="64"/>
  <c r="BZ48" i="64"/>
  <c r="CA48" i="64"/>
  <c r="CB48" i="64"/>
  <c r="CC48" i="64"/>
  <c r="CD48" i="64"/>
  <c r="CE48" i="64"/>
  <c r="CF48" i="64"/>
  <c r="CG48" i="64"/>
  <c r="CH48" i="64"/>
  <c r="CI48" i="64"/>
  <c r="CJ48" i="64"/>
  <c r="CK48" i="64"/>
  <c r="CL48" i="64"/>
  <c r="CM48" i="64"/>
  <c r="CN48" i="64"/>
  <c r="CO48" i="64"/>
  <c r="CP48" i="64"/>
  <c r="CQ48" i="64"/>
  <c r="CR48" i="64"/>
  <c r="CS48" i="64"/>
  <c r="CT48" i="64"/>
  <c r="CU48" i="64"/>
  <c r="CV48" i="64"/>
  <c r="CW48" i="64"/>
  <c r="CX48" i="64"/>
  <c r="CY48" i="64"/>
  <c r="CZ48" i="64"/>
  <c r="DA48" i="64"/>
  <c r="DB48" i="64"/>
  <c r="DC48" i="64"/>
  <c r="DD48" i="64"/>
  <c r="DE48" i="64"/>
  <c r="DF48" i="64"/>
  <c r="DG48" i="64"/>
  <c r="DH48" i="64"/>
  <c r="DI48" i="64"/>
  <c r="DJ48" i="64"/>
  <c r="DK48" i="64"/>
  <c r="DL48" i="64"/>
  <c r="DM48" i="64"/>
  <c r="DN48" i="64"/>
  <c r="DO48" i="64"/>
  <c r="DP48" i="64"/>
  <c r="DQ48" i="64"/>
  <c r="DR48" i="64"/>
  <c r="DS48" i="64"/>
  <c r="DT48" i="64"/>
  <c r="DU48" i="64"/>
  <c r="DV48" i="64"/>
  <c r="DW48" i="64"/>
  <c r="DX48" i="64"/>
  <c r="DY48" i="64"/>
  <c r="DZ48" i="64"/>
  <c r="EA48" i="64"/>
  <c r="EB48" i="64"/>
  <c r="EC48" i="64"/>
  <c r="ED48" i="64"/>
  <c r="EE48" i="64"/>
  <c r="EF48" i="64"/>
  <c r="EG48" i="64"/>
  <c r="EH48" i="64"/>
  <c r="EI48" i="64"/>
  <c r="EJ48" i="64"/>
  <c r="EK48" i="64"/>
  <c r="EL48" i="64"/>
  <c r="EM48" i="64"/>
  <c r="EN48" i="64"/>
  <c r="EO48" i="64"/>
  <c r="EP48" i="64"/>
  <c r="EQ48" i="64"/>
  <c r="ER48" i="64"/>
  <c r="ES48" i="64"/>
  <c r="ET48" i="64"/>
  <c r="EU48" i="64"/>
  <c r="EV48" i="64"/>
  <c r="EW48" i="64"/>
  <c r="EX48" i="64"/>
  <c r="EY48" i="64"/>
  <c r="EZ48" i="64"/>
  <c r="FA48" i="64"/>
  <c r="FB48" i="64"/>
  <c r="FC48" i="64"/>
  <c r="FD48" i="64"/>
  <c r="FE48" i="64"/>
  <c r="FF48" i="64"/>
  <c r="FG48" i="64"/>
  <c r="FH48" i="64"/>
  <c r="FI48" i="64"/>
  <c r="FJ48" i="64"/>
  <c r="FK48" i="64"/>
  <c r="FL48" i="64"/>
  <c r="FM48" i="64"/>
  <c r="FN48" i="64"/>
  <c r="FO48" i="64"/>
  <c r="FP48" i="64"/>
  <c r="FQ48" i="64"/>
  <c r="FR48" i="64"/>
  <c r="FS48" i="64"/>
  <c r="FT48" i="64"/>
  <c r="FU48" i="64"/>
  <c r="FV48" i="64"/>
  <c r="FW48" i="64"/>
  <c r="FX48" i="64"/>
  <c r="FY48" i="64"/>
  <c r="FZ48" i="64"/>
  <c r="GA48" i="64"/>
  <c r="GB48" i="64"/>
  <c r="GC48" i="64"/>
  <c r="GD48" i="64"/>
  <c r="GE48" i="64"/>
  <c r="GF48" i="64"/>
  <c r="GG48" i="64"/>
  <c r="GH48" i="64"/>
  <c r="GI48" i="64"/>
  <c r="GJ48" i="64"/>
  <c r="GK48" i="64"/>
  <c r="GL48" i="64"/>
  <c r="GM48" i="64"/>
  <c r="GN48" i="64"/>
  <c r="GO48" i="64"/>
  <c r="GP48" i="64"/>
  <c r="GQ48" i="64"/>
  <c r="GR48" i="64"/>
  <c r="GS48" i="64"/>
  <c r="GT48" i="64"/>
  <c r="GU48" i="64"/>
  <c r="GV48" i="64"/>
  <c r="GW48" i="64"/>
  <c r="GX48" i="64"/>
  <c r="GY48" i="64"/>
  <c r="GZ48" i="64"/>
  <c r="HA48" i="64"/>
  <c r="HB48" i="64"/>
  <c r="HC48" i="64"/>
  <c r="HD48" i="64"/>
  <c r="HE48" i="64"/>
  <c r="HF48" i="64"/>
  <c r="HG48" i="64"/>
  <c r="HH48" i="64"/>
  <c r="HI48" i="64"/>
  <c r="HJ48" i="64"/>
  <c r="HK48" i="64"/>
  <c r="HL48" i="64"/>
  <c r="HM48" i="64"/>
  <c r="HN48" i="64"/>
  <c r="HO48" i="64"/>
  <c r="HP48" i="64"/>
  <c r="HQ48" i="64"/>
  <c r="HR48" i="64"/>
  <c r="HS48" i="64"/>
  <c r="HT48" i="64"/>
  <c r="HU48" i="64"/>
  <c r="HV48" i="64"/>
  <c r="HW48" i="64"/>
  <c r="HX48" i="64"/>
  <c r="HY48" i="64"/>
  <c r="HZ48" i="64"/>
  <c r="IA48" i="64"/>
  <c r="IB48" i="64"/>
  <c r="IC48" i="64"/>
  <c r="ID48" i="64"/>
  <c r="IE48" i="64"/>
  <c r="IF48" i="64"/>
  <c r="IG48" i="64"/>
  <c r="IH48" i="64"/>
  <c r="II48" i="64"/>
  <c r="IJ48" i="64"/>
  <c r="IL48" i="64"/>
  <c r="IM48" i="64"/>
  <c r="IN48" i="64"/>
  <c r="IO48" i="64"/>
  <c r="IP48" i="64"/>
  <c r="U48" i="64"/>
  <c r="C49" i="40"/>
  <c r="C30" i="40"/>
  <c r="C11" i="40"/>
  <c r="FY15" i="20"/>
  <c r="FY17" i="20" s="1"/>
  <c r="FZ15" i="20"/>
  <c r="FZ11" i="20" s="1"/>
  <c r="FZ12" i="20" s="1"/>
  <c r="GA15" i="20"/>
  <c r="GA11" i="20" s="1"/>
  <c r="GA24" i="20" s="1"/>
  <c r="GA29" i="20" s="1"/>
  <c r="FY16" i="20"/>
  <c r="FY22" i="20" s="1"/>
  <c r="FZ16" i="20"/>
  <c r="FZ17" i="20" s="1"/>
  <c r="GA16" i="20"/>
  <c r="GA22" i="20" s="1"/>
  <c r="FY10" i="20"/>
  <c r="FY25" i="20" s="1"/>
  <c r="FY42" i="20" s="1"/>
  <c r="FZ10" i="20"/>
  <c r="FZ25" i="20" s="1"/>
  <c r="FZ42" i="20" s="1"/>
  <c r="FQ2" i="20"/>
  <c r="FR2" i="20"/>
  <c r="FS2" i="20"/>
  <c r="FT2" i="20"/>
  <c r="FT5" i="20" s="1"/>
  <c r="FU2" i="20"/>
  <c r="FU5" i="20" s="1"/>
  <c r="FV2" i="20"/>
  <c r="FW2" i="20"/>
  <c r="FX2" i="20"/>
  <c r="FY2" i="20"/>
  <c r="FY7" i="20" s="1"/>
  <c r="FZ2" i="20"/>
  <c r="FZ6" i="20" s="1"/>
  <c r="GA2" i="20"/>
  <c r="GA6" i="20" s="1"/>
  <c r="FQ3" i="20"/>
  <c r="FQ5" i="20" s="1"/>
  <c r="FR3" i="20"/>
  <c r="FR10" i="20" s="1"/>
  <c r="FR25" i="20" s="1"/>
  <c r="FR42" i="20" s="1"/>
  <c r="FS3" i="20"/>
  <c r="FT3" i="20"/>
  <c r="FU3" i="20"/>
  <c r="FV3" i="20"/>
  <c r="FW3" i="20"/>
  <c r="FX3" i="20"/>
  <c r="FX5" i="20" s="1"/>
  <c r="FY3" i="20"/>
  <c r="FZ3" i="20"/>
  <c r="FZ7" i="20" s="1"/>
  <c r="GA3" i="20"/>
  <c r="FQ4" i="20"/>
  <c r="FR4" i="20"/>
  <c r="FS4" i="20"/>
  <c r="FS10" i="20" s="1"/>
  <c r="FS25" i="20" s="1"/>
  <c r="FS42" i="20" s="1"/>
  <c r="FT4" i="20"/>
  <c r="FU4" i="20"/>
  <c r="FU10" i="20" s="1"/>
  <c r="FU25" i="20" s="1"/>
  <c r="FU42" i="20" s="1"/>
  <c r="FV4" i="20"/>
  <c r="FW4" i="20"/>
  <c r="FX4" i="20"/>
  <c r="FY4" i="20"/>
  <c r="FZ4" i="20"/>
  <c r="GA4" i="20"/>
  <c r="FX6" i="20"/>
  <c r="FZ21" i="20"/>
  <c r="GA21" i="20"/>
  <c r="EA25" i="52"/>
  <c r="EB25" i="52"/>
  <c r="E13" i="52"/>
  <c r="F13" i="52"/>
  <c r="G13" i="52"/>
  <c r="H13" i="52"/>
  <c r="I13" i="52"/>
  <c r="DY25" i="52" s="1"/>
  <c r="J13" i="52"/>
  <c r="K13" i="52"/>
  <c r="L13" i="52"/>
  <c r="M13" i="52"/>
  <c r="EC25" i="52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04" i="54" s="1"/>
  <c r="N21" i="54"/>
  <c r="N203" i="54" s="1"/>
  <c r="DZ25" i="52" l="1"/>
  <c r="G17" i="52"/>
  <c r="FX10" i="20"/>
  <c r="FX25" i="20" s="1"/>
  <c r="FX42" i="20" s="1"/>
  <c r="FW10" i="20"/>
  <c r="FW25" i="20" s="1"/>
  <c r="FW42" i="20" s="1"/>
  <c r="FV10" i="20"/>
  <c r="FV25" i="20" s="1"/>
  <c r="FV42" i="20" s="1"/>
  <c r="FW6" i="20"/>
  <c r="FV5" i="20"/>
  <c r="DX25" i="52"/>
  <c r="FV7" i="20"/>
  <c r="DW25" i="52"/>
  <c r="FU7" i="20"/>
  <c r="FT10" i="20"/>
  <c r="FT25" i="20" s="1"/>
  <c r="FT42" i="20" s="1"/>
  <c r="DV25" i="52"/>
  <c r="FT7" i="20"/>
  <c r="DU25" i="52"/>
  <c r="FS7" i="20"/>
  <c r="FS5" i="20"/>
  <c r="FS6" i="20"/>
  <c r="FY6" i="20"/>
  <c r="GA7" i="20"/>
  <c r="FV6" i="20"/>
  <c r="FY5" i="20"/>
  <c r="FT6" i="20"/>
  <c r="FQ10" i="20"/>
  <c r="FW5" i="20"/>
  <c r="FR6" i="20"/>
  <c r="FU6" i="20"/>
  <c r="FQ7" i="20"/>
  <c r="FX7" i="20"/>
  <c r="FW7" i="20"/>
  <c r="GA10" i="20"/>
  <c r="GA25" i="20" s="1"/>
  <c r="GA42" i="20" s="1"/>
  <c r="FR7" i="20"/>
  <c r="FR5" i="20"/>
  <c r="DT25" i="52"/>
  <c r="FQ6" i="20"/>
  <c r="GA17" i="20"/>
  <c r="FZ24" i="20"/>
  <c r="FZ29" i="20" s="1"/>
  <c r="FZ22" i="20"/>
  <c r="GA12" i="20"/>
  <c r="FY21" i="20"/>
  <c r="FY11" i="20"/>
  <c r="FQ25" i="20"/>
  <c r="FQ42" i="20" s="1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P5" i="59"/>
  <c r="N5" i="59"/>
  <c r="Q5" i="59" s="1"/>
  <c r="P4" i="59"/>
  <c r="N4" i="59"/>
  <c r="Q4" i="59" s="1"/>
  <c r="P3" i="59"/>
  <c r="N3" i="59"/>
  <c r="Q3" i="59" s="1"/>
  <c r="P2" i="59"/>
  <c r="N2" i="59"/>
  <c r="Q2" i="59" s="1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D100" i="100" s="1"/>
  <c r="N17" i="100"/>
  <c r="D99" i="100" s="1"/>
  <c r="N16" i="100"/>
  <c r="D98" i="100" s="1"/>
  <c r="N15" i="100"/>
  <c r="D97" i="100" s="1"/>
  <c r="N14" i="100"/>
  <c r="N13" i="100"/>
  <c r="D95" i="100" s="1"/>
  <c r="N12" i="100"/>
  <c r="D94" i="100" s="1"/>
  <c r="N11" i="100"/>
  <c r="D93" i="100" s="1"/>
  <c r="N10" i="100"/>
  <c r="D92" i="100" s="1"/>
  <c r="N9" i="100"/>
  <c r="D91" i="100" s="1"/>
  <c r="N8" i="100"/>
  <c r="D90" i="100" s="1"/>
  <c r="N7" i="100"/>
  <c r="D89" i="100" s="1"/>
  <c r="N6" i="100"/>
  <c r="D88" i="100" s="1"/>
  <c r="N5" i="100"/>
  <c r="D87" i="100" s="1"/>
  <c r="N4" i="100"/>
  <c r="D86" i="100" s="1"/>
  <c r="D85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D100" i="98" s="1"/>
  <c r="N17" i="98"/>
  <c r="D99" i="98" s="1"/>
  <c r="N16" i="98"/>
  <c r="D98" i="98" s="1"/>
  <c r="N15" i="98"/>
  <c r="D97" i="98" s="1"/>
  <c r="N14" i="98"/>
  <c r="D96" i="98" s="1"/>
  <c r="N13" i="98"/>
  <c r="D95" i="98" s="1"/>
  <c r="N12" i="98"/>
  <c r="D94" i="98" s="1"/>
  <c r="N11" i="98"/>
  <c r="D93" i="98" s="1"/>
  <c r="N10" i="98"/>
  <c r="D92" i="98" s="1"/>
  <c r="N9" i="98"/>
  <c r="D91" i="98" s="1"/>
  <c r="N8" i="98"/>
  <c r="D90" i="98" s="1"/>
  <c r="N7" i="98"/>
  <c r="D89" i="98" s="1"/>
  <c r="N6" i="98"/>
  <c r="D88" i="98" s="1"/>
  <c r="N5" i="98"/>
  <c r="D87" i="98" s="1"/>
  <c r="N4" i="98"/>
  <c r="D86" i="98" s="1"/>
  <c r="N3" i="98"/>
  <c r="D85" i="98" s="1"/>
  <c r="HU31" i="64"/>
  <c r="HV31" i="64"/>
  <c r="HW31" i="64"/>
  <c r="HX31" i="64"/>
  <c r="HY31" i="64"/>
  <c r="HZ31" i="64"/>
  <c r="IA31" i="64"/>
  <c r="IB31" i="64"/>
  <c r="IC31" i="64"/>
  <c r="ID31" i="64"/>
  <c r="ID34" i="64" s="1"/>
  <c r="ID32" i="64"/>
  <c r="ID33" i="64"/>
  <c r="ID29" i="64"/>
  <c r="C13" i="52" s="1"/>
  <c r="ID28" i="64"/>
  <c r="GC58" i="20" l="1"/>
  <c r="GC66" i="20"/>
  <c r="D96" i="100"/>
  <c r="D101" i="100" s="1"/>
  <c r="N19" i="100"/>
  <c r="DS25" i="52"/>
  <c r="FY12" i="20"/>
  <c r="FY24" i="20"/>
  <c r="FY29" i="20" s="1"/>
  <c r="N19" i="98"/>
  <c r="D101" i="98" s="1"/>
  <c r="C16" i="44" l="1"/>
  <c r="D16" i="44"/>
  <c r="E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I14" i="6"/>
  <c r="J14" i="6"/>
  <c r="K33" i="6" s="1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R34" i="50"/>
  <c r="ES34" i="50"/>
  <c r="ET34" i="50"/>
  <c r="EI34" i="50"/>
  <c r="EI16" i="50"/>
  <c r="C61" i="40"/>
  <c r="D61" i="40"/>
  <c r="E61" i="40"/>
  <c r="F61" i="40"/>
  <c r="G61" i="40"/>
  <c r="H61" i="40"/>
  <c r="I61" i="40"/>
  <c r="J61" i="40"/>
  <c r="E65" i="40" s="1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CU66" i="36" s="1"/>
  <c r="ER3" i="36"/>
  <c r="ES3" i="36"/>
  <c r="CW66" i="36" s="1"/>
  <c r="ET3" i="36"/>
  <c r="CX66" i="36" s="1"/>
  <c r="EU3" i="36"/>
  <c r="CY66" i="36" s="1"/>
  <c r="EV3" i="36"/>
  <c r="CZ66" i="36" s="1"/>
  <c r="EW3" i="36"/>
  <c r="DA66" i="36" s="1"/>
  <c r="EX3" i="36"/>
  <c r="DB66" i="36" s="1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EX4" i="36"/>
  <c r="DB47" i="36" s="1"/>
  <c r="CY51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GZ72" i="31" s="1"/>
  <c r="HQ18" i="31"/>
  <c r="HA72" i="31" s="1"/>
  <c r="HR18" i="31"/>
  <c r="HB72" i="31" s="1"/>
  <c r="HS18" i="31"/>
  <c r="HC72" i="31" s="1"/>
  <c r="HT18" i="31"/>
  <c r="HD72" i="31" s="1"/>
  <c r="HU18" i="31"/>
  <c r="HE72" i="31" s="1"/>
  <c r="HV18" i="31"/>
  <c r="HF72" i="31" s="1"/>
  <c r="HW18" i="31"/>
  <c r="HG72" i="31" s="1"/>
  <c r="HJ78" i="31" s="1"/>
  <c r="HX18" i="31"/>
  <c r="HH72" i="31" s="1"/>
  <c r="HY18" i="31"/>
  <c r="HI72" i="31" s="1"/>
  <c r="HZ18" i="31"/>
  <c r="HJ72" i="31" s="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GZ60" i="31" s="1"/>
  <c r="HQ14" i="31"/>
  <c r="HA60" i="31" s="1"/>
  <c r="HR14" i="31"/>
  <c r="HB60" i="31" s="1"/>
  <c r="HS14" i="31"/>
  <c r="HC60" i="31" s="1"/>
  <c r="HT14" i="31"/>
  <c r="HD60" i="31" s="1"/>
  <c r="HU14" i="31"/>
  <c r="HE60" i="31" s="1"/>
  <c r="HV14" i="31"/>
  <c r="HF60" i="31" s="1"/>
  <c r="HW14" i="31"/>
  <c r="HG60" i="31" s="1"/>
  <c r="HF78" i="31" s="1"/>
  <c r="HX14" i="31"/>
  <c r="HH60" i="31" s="1"/>
  <c r="HY14" i="31"/>
  <c r="HI60" i="31" s="1"/>
  <c r="HZ14" i="31"/>
  <c r="HJ60" i="31" s="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W10" i="31"/>
  <c r="HG48" i="31" s="1"/>
  <c r="HB7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HW6" i="31"/>
  <c r="HG36" i="31" s="1"/>
  <c r="GX78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GZ96" i="31" s="1"/>
  <c r="HQ2" i="31"/>
  <c r="HA96" i="31" s="1"/>
  <c r="HR2" i="31"/>
  <c r="HB96" i="31" s="1"/>
  <c r="HS2" i="31"/>
  <c r="HC96" i="31" s="1"/>
  <c r="HT2" i="31"/>
  <c r="HD96" i="31" s="1"/>
  <c r="HU2" i="31"/>
  <c r="HE96" i="31" s="1"/>
  <c r="HV2" i="31"/>
  <c r="HF96" i="31" s="1"/>
  <c r="HW2" i="31"/>
  <c r="HG96" i="31" s="1"/>
  <c r="GX101" i="31" s="1"/>
  <c r="HX2" i="31"/>
  <c r="HH96" i="31" s="1"/>
  <c r="HY2" i="31"/>
  <c r="HI96" i="31" s="1"/>
  <c r="HZ2" i="31"/>
  <c r="HJ96" i="31" s="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R2" i="17"/>
  <c r="HR27" i="17" s="1"/>
  <c r="HN32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I29" i="6"/>
  <c r="J29" i="6"/>
  <c r="G33" i="6" s="1"/>
  <c r="K29" i="6"/>
  <c r="L29" i="6"/>
  <c r="M29" i="6"/>
  <c r="HN2" i="2"/>
  <c r="HO2" i="2"/>
  <c r="HP2" i="2"/>
  <c r="HQ2" i="2"/>
  <c r="HR2" i="2"/>
  <c r="HS2" i="2"/>
  <c r="HT2" i="2"/>
  <c r="HU2" i="2"/>
  <c r="HU11" i="2" s="1"/>
  <c r="HV2" i="2"/>
  <c r="HV11" i="2" s="1"/>
  <c r="HT27" i="2" s="1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J3" i="46"/>
  <c r="GK3" i="46"/>
  <c r="GL3" i="46"/>
  <c r="GM3" i="46"/>
  <c r="GN3" i="46"/>
  <c r="GO3" i="46"/>
  <c r="GP3" i="46"/>
  <c r="GQ3" i="46"/>
  <c r="GR3" i="46"/>
  <c r="GS3" i="46"/>
  <c r="IB58" i="64"/>
  <c r="CY70" i="36" l="1"/>
  <c r="DC70" i="36"/>
  <c r="EQ20" i="50"/>
  <c r="EU20" i="50"/>
  <c r="HB101" i="31"/>
  <c r="B61" i="40"/>
  <c r="IA58" i="64" l="1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U10" i="2" s="1"/>
  <c r="HJ2" i="2"/>
  <c r="HV10" i="2" s="1"/>
  <c r="HK2" i="2"/>
  <c r="HL2" i="2"/>
  <c r="HM2" i="2"/>
  <c r="HU27" i="2" l="1"/>
  <c r="HU28" i="2"/>
  <c r="GM73" i="40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X104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X103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GX102" i="31" s="1"/>
  <c r="HL2" i="31"/>
  <c r="HM2" i="31"/>
  <c r="HN2" i="3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J199" i="54"/>
  <c r="J200" i="54"/>
  <c r="J197" i="54"/>
  <c r="J198" i="54"/>
  <c r="J195" i="54"/>
  <c r="J196" i="54"/>
  <c r="J187" i="54"/>
  <c r="J188" i="54"/>
  <c r="J189" i="54"/>
  <c r="J190" i="54"/>
  <c r="J201" i="54"/>
  <c r="J202" i="54"/>
  <c r="J191" i="54"/>
  <c r="J192" i="54"/>
  <c r="J193" i="54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B120" i="100"/>
  <c r="B118" i="100"/>
  <c r="B117" i="100"/>
  <c r="B116" i="100"/>
  <c r="B114" i="100"/>
  <c r="B113" i="100"/>
  <c r="B110" i="100"/>
  <c r="B106" i="100"/>
  <c r="B105" i="100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N38" i="98"/>
  <c r="N37" i="98"/>
  <c r="N36" i="98"/>
  <c r="N35" i="98"/>
  <c r="N34" i="98"/>
  <c r="N33" i="98"/>
  <c r="N32" i="98"/>
  <c r="N31" i="98"/>
  <c r="N30" i="98"/>
  <c r="N29" i="98"/>
  <c r="N28" i="98"/>
  <c r="N27" i="98"/>
  <c r="N26" i="98"/>
  <c r="N25" i="98"/>
  <c r="N24" i="98"/>
  <c r="M62" i="98"/>
  <c r="N26" i="61"/>
  <c r="N27" i="59"/>
  <c r="Q27" i="59" s="1"/>
  <c r="P27" i="59"/>
  <c r="N28" i="59"/>
  <c r="Q28" i="59" s="1"/>
  <c r="P28" i="59"/>
  <c r="N29" i="59"/>
  <c r="Q29" i="59" s="1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 s="1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B10" i="40"/>
  <c r="M9" i="40"/>
  <c r="HC18" i="31"/>
  <c r="GY71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J79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F7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B79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GX79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HA89" i="31" s="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HF24" i="31" s="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GY28" i="31" s="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X81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X80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HB81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HB80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HF81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HF80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HJ81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HJ8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B19" i="12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65" i="64"/>
  <c r="IE65" i="64"/>
  <c r="IF65" i="64"/>
  <c r="IG65" i="64"/>
  <c r="IH65" i="64"/>
  <c r="II65" i="64"/>
  <c r="AF6" i="162" s="1"/>
  <c r="IJ65" i="64"/>
  <c r="AG6" i="162" s="1"/>
  <c r="IK65" i="64"/>
  <c r="AH6" i="162" s="1"/>
  <c r="IL65" i="64"/>
  <c r="IM65" i="64"/>
  <c r="IN65" i="64"/>
  <c r="IO65" i="64"/>
  <c r="IP65" i="64"/>
  <c r="IQ65" i="64"/>
  <c r="IR65" i="64"/>
  <c r="IS65" i="64"/>
  <c r="ID88" i="64"/>
  <c r="FQ15" i="20" s="1"/>
  <c r="IE88" i="64"/>
  <c r="FR15" i="20" s="1"/>
  <c r="IF88" i="64"/>
  <c r="FS15" i="20" s="1"/>
  <c r="IG88" i="64"/>
  <c r="FT15" i="20" s="1"/>
  <c r="IH88" i="64"/>
  <c r="FU15" i="20" s="1"/>
  <c r="II88" i="64"/>
  <c r="FV15" i="20" s="1"/>
  <c r="IJ88" i="64"/>
  <c r="FW15" i="20" s="1"/>
  <c r="IK88" i="64"/>
  <c r="FX15" i="20" s="1"/>
  <c r="IL88" i="64"/>
  <c r="IM88" i="64"/>
  <c r="IN88" i="64"/>
  <c r="IO88" i="64"/>
  <c r="IP88" i="64"/>
  <c r="IQ88" i="64"/>
  <c r="IR88" i="64"/>
  <c r="IS88" i="64"/>
  <c r="ID89" i="64"/>
  <c r="IE89" i="64"/>
  <c r="FR16" i="20" s="1"/>
  <c r="FR22" i="20" s="1"/>
  <c r="IF89" i="64"/>
  <c r="FS16" i="20" s="1"/>
  <c r="IG89" i="64"/>
  <c r="FT16" i="20" s="1"/>
  <c r="FT22" i="20" s="1"/>
  <c r="IH89" i="64"/>
  <c r="FU16" i="20" s="1"/>
  <c r="FU22" i="20" s="1"/>
  <c r="II89" i="64"/>
  <c r="FV16" i="20" s="1"/>
  <c r="FV22" i="20" s="1"/>
  <c r="IJ89" i="64"/>
  <c r="FW16" i="20" s="1"/>
  <c r="FW22" i="20" s="1"/>
  <c r="IK89" i="64"/>
  <c r="FX16" i="20" s="1"/>
  <c r="FX22" i="20" s="1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EU2" i="36" s="1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19" i="12"/>
  <c r="I19" i="12"/>
  <c r="HF5" i="17"/>
  <c r="HG5" i="17"/>
  <c r="HH5" i="17"/>
  <c r="HI5" i="17"/>
  <c r="HJ5" i="17"/>
  <c r="HW65" i="64"/>
  <c r="T6" i="162" s="1"/>
  <c r="HX65" i="64"/>
  <c r="U6" i="162" s="1"/>
  <c r="HY65" i="64"/>
  <c r="V6" i="162" s="1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HS29" i="64"/>
  <c r="D12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GY5" i="14"/>
  <c r="D19" i="12"/>
  <c r="E19" i="12"/>
  <c r="HB5" i="14"/>
  <c r="HC5" i="17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GP5" i="17"/>
  <c r="GQ5" i="14"/>
  <c r="GR5" i="14"/>
  <c r="GS5" i="9"/>
  <c r="GU5" i="14"/>
  <c r="GV5" i="17"/>
  <c r="GW5" i="9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GN5" i="17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B201" i="54" s="1"/>
  <c r="F188" i="54" s="1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197" i="54"/>
  <c r="F192" i="54" s="1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GM5" i="14"/>
  <c r="GL5" i="9"/>
  <c r="GK5" i="17"/>
  <c r="GJ5" i="9"/>
  <c r="GI5" i="9"/>
  <c r="J17" i="12"/>
  <c r="I17" i="12"/>
  <c r="GF5" i="9"/>
  <c r="G17" i="12"/>
  <c r="F17" i="12"/>
  <c r="E17" i="12"/>
  <c r="D17" i="12"/>
  <c r="GA5" i="9"/>
  <c r="FZ5" i="14"/>
  <c r="FX5" i="14"/>
  <c r="FW5" i="14"/>
  <c r="J16" i="12"/>
  <c r="FU5" i="14"/>
  <c r="FS5" i="9"/>
  <c r="FR5" i="14"/>
  <c r="FQ5" i="17"/>
  <c r="FP5" i="17"/>
  <c r="FO5" i="14"/>
  <c r="FN5" i="17"/>
  <c r="FM5" i="17"/>
  <c r="FL5" i="14"/>
  <c r="FK5" i="14"/>
  <c r="J15" i="12"/>
  <c r="FI5" i="17"/>
  <c r="FH5" i="14"/>
  <c r="FG5" i="9"/>
  <c r="FF5" i="9"/>
  <c r="FD5" i="17"/>
  <c r="FC5" i="14"/>
  <c r="FB5" i="9"/>
  <c r="FA5" i="9"/>
  <c r="EZ5" i="17"/>
  <c r="EY5" i="14"/>
  <c r="EX5" i="17"/>
  <c r="EW5" i="9"/>
  <c r="EV5" i="9"/>
  <c r="ET5" i="17"/>
  <c r="ES5" i="14"/>
  <c r="ER5" i="14"/>
  <c r="EQ5" i="14"/>
  <c r="EP5" i="14"/>
  <c r="EN5" i="17"/>
  <c r="EM5" i="14"/>
  <c r="EL5" i="14"/>
  <c r="EJ5" i="17"/>
  <c r="EI5" i="14"/>
  <c r="EH5" i="14"/>
  <c r="E13" i="12"/>
  <c r="EF5" i="17"/>
  <c r="EE5" i="17"/>
  <c r="ED5" i="14"/>
  <c r="EC5" i="17"/>
  <c r="HU19" i="17" s="1"/>
  <c r="EB5" i="17"/>
  <c r="HT19" i="17" s="1"/>
  <c r="EA5" i="17"/>
  <c r="HS19" i="17" s="1"/>
  <c r="DZ5" i="14"/>
  <c r="H12" i="12"/>
  <c r="DW5" i="14"/>
  <c r="DV5" i="14"/>
  <c r="E12" i="12"/>
  <c r="DT5" i="17"/>
  <c r="HL19" i="17" s="1"/>
  <c r="DS5" i="17"/>
  <c r="HK19" i="17" s="1"/>
  <c r="DR5" i="14"/>
  <c r="DQ5" i="14"/>
  <c r="DP5" i="14"/>
  <c r="DO5" i="17"/>
  <c r="DL5" i="17"/>
  <c r="DK5" i="17"/>
  <c r="DJ5" i="17"/>
  <c r="DH5" i="17"/>
  <c r="DG5" i="17"/>
  <c r="DF5" i="14"/>
  <c r="DE5" i="17"/>
  <c r="DD5" i="17"/>
  <c r="DC5" i="17"/>
  <c r="DB5" i="17"/>
  <c r="DA5" i="17"/>
  <c r="CZ5" i="14"/>
  <c r="CY5" i="17"/>
  <c r="CX5" i="14"/>
  <c r="CV5" i="17"/>
  <c r="CU5" i="17"/>
  <c r="CT5" i="9"/>
  <c r="CR5" i="9"/>
  <c r="CQ5" i="9"/>
  <c r="CP5" i="17"/>
  <c r="CO5" i="14"/>
  <c r="CN5" i="17"/>
  <c r="CM5" i="14"/>
  <c r="CL5" i="14"/>
  <c r="CK5" i="14"/>
  <c r="CJ5" i="9"/>
  <c r="CI5" i="17"/>
  <c r="CH5" i="17"/>
  <c r="CG5" i="14"/>
  <c r="CF5" i="9"/>
  <c r="K8" i="12"/>
  <c r="J8" i="12"/>
  <c r="I8" i="12"/>
  <c r="CB5" i="9"/>
  <c r="CA5" i="17"/>
  <c r="BZ5" i="17"/>
  <c r="BY5" i="17"/>
  <c r="BX5" i="17"/>
  <c r="BW5" i="17"/>
  <c r="BV5" i="14"/>
  <c r="BU5" i="17"/>
  <c r="BT5" i="9"/>
  <c r="BS5" i="17"/>
  <c r="BQ5" i="9"/>
  <c r="BP5" i="17"/>
  <c r="BO5" i="17"/>
  <c r="BN5" i="14"/>
  <c r="BM5" i="17"/>
  <c r="BL5" i="9"/>
  <c r="BK5" i="17"/>
  <c r="BJ5" i="14"/>
  <c r="BI5" i="14"/>
  <c r="BH5" i="9"/>
  <c r="BG5" i="14"/>
  <c r="BF5" i="14"/>
  <c r="I6" i="12"/>
  <c r="BD5" i="9"/>
  <c r="BC5" i="17"/>
  <c r="BB5" i="14"/>
  <c r="BA5" i="9"/>
  <c r="AZ5" i="9"/>
  <c r="AY5" i="17"/>
  <c r="AX5" i="9"/>
  <c r="AW5" i="9"/>
  <c r="AS5" i="17"/>
  <c r="AR5" i="17"/>
  <c r="AQ5" i="17"/>
  <c r="AP5" i="17"/>
  <c r="AO5" i="17"/>
  <c r="AN5" i="9"/>
  <c r="AM5" i="17"/>
  <c r="AL5" i="14"/>
  <c r="M4" i="12"/>
  <c r="AJ5" i="14"/>
  <c r="AI5" i="17"/>
  <c r="AH5" i="14"/>
  <c r="AG5" i="17"/>
  <c r="AF5" i="9"/>
  <c r="AE5" i="17"/>
  <c r="AD5" i="14"/>
  <c r="AC5" i="9"/>
  <c r="AB5" i="17"/>
  <c r="AA5" i="17"/>
  <c r="Z5" i="14"/>
  <c r="Y5" i="9"/>
  <c r="X5" i="9"/>
  <c r="W5" i="17"/>
  <c r="V5" i="17"/>
  <c r="U5" i="17"/>
  <c r="T5" i="9"/>
  <c r="S5" i="17"/>
  <c r="R5" i="14"/>
  <c r="Q5" i="17"/>
  <c r="P5" i="9"/>
  <c r="O5" i="17"/>
  <c r="B3" i="12"/>
  <c r="L5" i="14"/>
  <c r="K5" i="17"/>
  <c r="J5" i="14"/>
  <c r="I5" i="9"/>
  <c r="H5" i="9"/>
  <c r="G5" i="17"/>
  <c r="F5" i="14"/>
  <c r="E5" i="17"/>
  <c r="D5" i="9"/>
  <c r="C5" i="17"/>
  <c r="B5" i="14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M12" i="63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 s="1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 s="1"/>
  <c r="N87" i="59"/>
  <c r="B29" i="62"/>
  <c r="M84" i="59"/>
  <c r="M100" i="59" s="1"/>
  <c r="L84" i="59"/>
  <c r="L100" i="59" s="1"/>
  <c r="K84" i="59"/>
  <c r="K100" i="59"/>
  <c r="J84" i="59"/>
  <c r="J100" i="59" s="1"/>
  <c r="I84" i="59"/>
  <c r="I100" i="59" s="1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 s="1"/>
  <c r="Q77" i="59"/>
  <c r="P77" i="59"/>
  <c r="N77" i="59"/>
  <c r="B16" i="62" s="1"/>
  <c r="Q76" i="59"/>
  <c r="P76" i="59"/>
  <c r="N76" i="59"/>
  <c r="B12" i="62" s="1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 s="1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 s="1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B10" i="55"/>
  <c r="I9" i="55"/>
  <c r="H9" i="55"/>
  <c r="H11" i="55" s="1"/>
  <c r="G9" i="55"/>
  <c r="B9" i="55"/>
  <c r="I8" i="55"/>
  <c r="G8" i="55"/>
  <c r="B8" i="55"/>
  <c r="I7" i="55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76" i="54"/>
  <c r="N175" i="54"/>
  <c r="N174" i="54"/>
  <c r="N173" i="54"/>
  <c r="N172" i="54"/>
  <c r="N171" i="54"/>
  <c r="N170" i="54"/>
  <c r="N169" i="54"/>
  <c r="N168" i="54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44" i="54"/>
  <c r="N143" i="54"/>
  <c r="N142" i="54"/>
  <c r="N158" i="54" s="1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B135" i="54"/>
  <c r="M134" i="54"/>
  <c r="L134" i="54"/>
  <c r="K134" i="54"/>
  <c r="J134" i="54"/>
  <c r="I134" i="54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 s="1"/>
  <c r="N82" i="54"/>
  <c r="B214" i="54" s="1"/>
  <c r="N81" i="54"/>
  <c r="B217" i="54" s="1"/>
  <c r="N80" i="54"/>
  <c r="B216" i="54" s="1"/>
  <c r="N79" i="54"/>
  <c r="B225" i="54" s="1"/>
  <c r="N78" i="54"/>
  <c r="B224" i="54"/>
  <c r="N77" i="54"/>
  <c r="B223" i="54" s="1"/>
  <c r="N76" i="54"/>
  <c r="B222" i="54" s="1"/>
  <c r="N75" i="54"/>
  <c r="B211" i="54"/>
  <c r="N74" i="54"/>
  <c r="B210" i="54" s="1"/>
  <c r="N73" i="54"/>
  <c r="B221" i="54" s="1"/>
  <c r="N72" i="54"/>
  <c r="B220" i="54" s="1"/>
  <c r="N71" i="54"/>
  <c r="B219" i="54" s="1"/>
  <c r="N70" i="54"/>
  <c r="B218" i="54" s="1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C27" i="31"/>
  <c r="B19" i="62"/>
  <c r="Q41" i="55"/>
  <c r="T41" i="55"/>
  <c r="N41" i="55"/>
  <c r="S41" i="55"/>
  <c r="R41" i="55"/>
  <c r="P32" i="55"/>
  <c r="P41" i="55"/>
  <c r="N32" i="55"/>
  <c r="N23" i="55"/>
  <c r="N72" i="59"/>
  <c r="FS34" i="64"/>
  <c r="L8" i="6" s="1"/>
  <c r="HG34" i="64"/>
  <c r="D12" i="6" s="1"/>
  <c r="N36" i="59" l="1"/>
  <c r="N84" i="59"/>
  <c r="B20" i="62" s="1"/>
  <c r="HB104" i="31"/>
  <c r="HB103" i="31"/>
  <c r="HB102" i="31"/>
  <c r="HC101" i="31" s="1"/>
  <c r="FX11" i="20"/>
  <c r="FX21" i="20"/>
  <c r="FX17" i="20"/>
  <c r="EV38" i="50"/>
  <c r="ER38" i="50"/>
  <c r="GY27" i="31"/>
  <c r="HB28" i="31"/>
  <c r="HJ90" i="31"/>
  <c r="FW17" i="20"/>
  <c r="FW21" i="20"/>
  <c r="FW11" i="20"/>
  <c r="ER40" i="50"/>
  <c r="FV11" i="20"/>
  <c r="FV17" i="20"/>
  <c r="FV21" i="20"/>
  <c r="FU11" i="20"/>
  <c r="FU17" i="20"/>
  <c r="FU21" i="20"/>
  <c r="CZ70" i="36"/>
  <c r="GY101" i="31"/>
  <c r="FT17" i="20"/>
  <c r="FT11" i="20"/>
  <c r="FT21" i="20"/>
  <c r="FS17" i="20"/>
  <c r="FS22" i="20"/>
  <c r="FS21" i="20"/>
  <c r="FS11" i="20"/>
  <c r="GY78" i="31"/>
  <c r="F34" i="40"/>
  <c r="HJ94" i="31"/>
  <c r="HJ95" i="31"/>
  <c r="HI94" i="31"/>
  <c r="HI95" i="31"/>
  <c r="HH94" i="31"/>
  <c r="HH95" i="31"/>
  <c r="CJ25" i="52"/>
  <c r="DH25" i="52"/>
  <c r="H17" i="52"/>
  <c r="HK78" i="31"/>
  <c r="J104" i="63"/>
  <c r="K104" i="63" s="1"/>
  <c r="N110" i="54"/>
  <c r="N2" i="55"/>
  <c r="N4" i="55"/>
  <c r="N111" i="54"/>
  <c r="N134" i="54"/>
  <c r="N182" i="54"/>
  <c r="N86" i="54"/>
  <c r="B208" i="54" s="1"/>
  <c r="N135" i="54"/>
  <c r="N159" i="54"/>
  <c r="N7" i="55"/>
  <c r="N181" i="54"/>
  <c r="N87" i="54"/>
  <c r="B209" i="54" s="1"/>
  <c r="N10" i="55"/>
  <c r="N64" i="54"/>
  <c r="B185" i="54" s="1"/>
  <c r="F204" i="54" s="1"/>
  <c r="FR11" i="20"/>
  <c r="FR17" i="20"/>
  <c r="FR21" i="20"/>
  <c r="ID90" i="64"/>
  <c r="FQ16" i="20"/>
  <c r="FQ22" i="20" s="1"/>
  <c r="FQ11" i="20"/>
  <c r="FQ21" i="20"/>
  <c r="DG25" i="52"/>
  <c r="N6" i="55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EV20" i="50"/>
  <c r="ER20" i="50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5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CY28" i="36"/>
  <c r="HY5" i="14"/>
  <c r="HY5" i="9"/>
  <c r="HY5" i="17"/>
  <c r="FE5" i="20"/>
  <c r="DF22" i="36"/>
  <c r="CK17" i="20"/>
  <c r="EK17" i="20"/>
  <c r="I18" i="12"/>
  <c r="HR90" i="64"/>
  <c r="CX28" i="36"/>
  <c r="ET12" i="36"/>
  <c r="ET15" i="36" s="1"/>
  <c r="IQ90" i="64"/>
  <c r="HX5" i="9"/>
  <c r="HX5" i="17"/>
  <c r="HX5" i="14"/>
  <c r="FD5" i="20"/>
  <c r="CW28" i="36"/>
  <c r="ES12" i="36"/>
  <c r="ES15" i="36" s="1"/>
  <c r="HW5" i="9"/>
  <c r="HW5" i="17"/>
  <c r="HW5" i="14"/>
  <c r="M17" i="12"/>
  <c r="CV28" i="36"/>
  <c r="ER12" i="36"/>
  <c r="ER15" i="36" s="1"/>
  <c r="IO90" i="64"/>
  <c r="HV5" i="14"/>
  <c r="HV5" i="9"/>
  <c r="HV5" i="17"/>
  <c r="HL90" i="64"/>
  <c r="CU28" i="36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GU14" i="9" s="1"/>
  <c r="HS5" i="17"/>
  <c r="AC5" i="20"/>
  <c r="DB17" i="20"/>
  <c r="M55" i="40"/>
  <c r="I56" i="40"/>
  <c r="FD12" i="36"/>
  <c r="FD15" i="36" s="1"/>
  <c r="FD2" i="36"/>
  <c r="IK90" i="64"/>
  <c r="HR5" i="14"/>
  <c r="HR5" i="9"/>
  <c r="GT14" i="9" s="1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GS14" i="9" s="1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IC90" i="64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CT28" i="36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DE27" i="36"/>
  <c r="FB7" i="20"/>
  <c r="EX10" i="20"/>
  <c r="EX25" i="20" s="1"/>
  <c r="FV44" i="20" s="1"/>
  <c r="EQ5" i="20"/>
  <c r="EV5" i="20"/>
  <c r="HJ90" i="64"/>
  <c r="DD27" i="36"/>
  <c r="M60" i="40"/>
  <c r="HV23" i="17"/>
  <c r="C53" i="40"/>
  <c r="DB25" i="52"/>
  <c r="FE22" i="20"/>
  <c r="FE11" i="20"/>
  <c r="FP7" i="20"/>
  <c r="FP10" i="20"/>
  <c r="FP25" i="20" s="1"/>
  <c r="FP42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GT13" i="9" s="1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GS13" i="9" s="1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N40" i="98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CY32" i="36" l="1"/>
  <c r="DC32" i="36"/>
  <c r="F24" i="12"/>
  <c r="G24" i="12" s="1"/>
  <c r="O20" i="12"/>
  <c r="HD149" i="31"/>
  <c r="FX12" i="20"/>
  <c r="FX24" i="20"/>
  <c r="FX29" i="20" s="1"/>
  <c r="FY58" i="20" s="1"/>
  <c r="HD148" i="31"/>
  <c r="HD147" i="31"/>
  <c r="CZ32" i="36"/>
  <c r="FW12" i="20"/>
  <c r="FW24" i="20"/>
  <c r="FW29" i="20" s="1"/>
  <c r="GD58" i="20"/>
  <c r="FV24" i="20"/>
  <c r="FV29" i="20" s="1"/>
  <c r="FV12" i="20"/>
  <c r="FU12" i="20"/>
  <c r="FU24" i="20"/>
  <c r="FU29" i="20" s="1"/>
  <c r="FT24" i="20"/>
  <c r="FT29" i="20" s="1"/>
  <c r="FT12" i="20"/>
  <c r="FS12" i="20"/>
  <c r="FS24" i="20"/>
  <c r="FS29" i="20" s="1"/>
  <c r="F65" i="40"/>
  <c r="FQ24" i="20"/>
  <c r="FQ29" i="20" s="1"/>
  <c r="FQ12" i="20"/>
  <c r="FR24" i="20"/>
  <c r="FR29" i="20" s="1"/>
  <c r="FR12" i="20"/>
  <c r="FQ17" i="20"/>
  <c r="J25" i="12"/>
  <c r="G25" i="12"/>
  <c r="DD70" i="36"/>
  <c r="DD51" i="36"/>
  <c r="BZ45" i="6"/>
  <c r="M11" i="6"/>
  <c r="DM45" i="6"/>
  <c r="J11" i="6"/>
  <c r="BM45" i="6"/>
  <c r="BF45" i="6"/>
  <c r="DY45" i="6"/>
  <c r="EF45" i="6"/>
  <c r="DL45" i="6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J24" i="12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P29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K24" i="12" l="1"/>
  <c r="FZ59" i="20"/>
  <c r="GD66" i="20"/>
  <c r="DD32" i="36"/>
  <c r="EP12" i="20"/>
  <c r="L33" i="6"/>
  <c r="AN12" i="20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HZ90" i="64"/>
  <c r="FM17" i="20"/>
  <c r="FM12" i="20" l="1"/>
  <c r="B121" i="100"/>
  <c r="N42" i="54"/>
  <c r="J204" i="54" s="1"/>
  <c r="J186" i="54"/>
</calcChain>
</file>

<file path=xl/sharedStrings.xml><?xml version="1.0" encoding="utf-8"?>
<sst xmlns="http://schemas.openxmlformats.org/spreadsheetml/2006/main" count="1713" uniqueCount="434">
  <si>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</si>
  <si>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</si>
  <si>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</si>
  <si>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</si>
  <si>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</si>
  <si>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</si>
  <si>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</si>
  <si>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</si>
  <si>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</si>
  <si>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</si>
  <si>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</si>
  <si>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</si>
  <si>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</si>
  <si>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</si>
  <si>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</si>
  <si>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</si>
  <si>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</si>
  <si>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</si>
  <si>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</si>
  <si>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</si>
  <si>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</si>
  <si>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</si>
  <si>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</si>
  <si>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</si>
  <si>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</si>
  <si>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</si>
  <si>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</si>
  <si>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</si>
  <si>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</si>
  <si>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</si>
  <si>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</si>
  <si>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</si>
  <si>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</si>
  <si>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</si>
  <si>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</si>
  <si>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</si>
  <si>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</si>
  <si>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</si>
  <si>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</si>
  <si>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</si>
  <si>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</si>
  <si>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</si>
  <si>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</si>
  <si>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</si>
  <si>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</si>
  <si>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</si>
  <si>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</si>
  <si>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</si>
  <si>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</si>
  <si>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</si>
  <si>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</si>
  <si>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</si>
  <si>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</si>
  <si>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</si>
  <si>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</si>
  <si>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</si>
  <si>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</si>
  <si>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</si>
  <si>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</si>
  <si>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</si>
  <si>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</si>
  <si>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</si>
  <si>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</si>
  <si>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</si>
  <si>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</si>
  <si>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</si>
  <si>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</si>
  <si>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</si>
  <si>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</si>
  <si>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</si>
  <si>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</si>
  <si>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</si>
  <si>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</si>
  <si>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</si>
  <si>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</si>
  <si>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</si>
  <si>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</si>
  <si>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</si>
  <si>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</si>
  <si>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</si>
  <si>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</si>
  <si>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</si>
  <si>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</si>
  <si>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</si>
  <si>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</si>
  <si>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</si>
  <si>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</si>
  <si>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</si>
  <si>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</si>
  <si>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</si>
  <si>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</si>
  <si>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</si>
  <si>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</si>
  <si>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</si>
  <si>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</si>
  <si>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</si>
  <si>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</si>
  <si>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</si>
  <si>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</si>
  <si>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</si>
  <si>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</si>
  <si>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</si>
  <si>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</si>
  <si>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</si>
  <si>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</si>
  <si>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</si>
  <si>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</si>
  <si>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</si>
  <si>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</si>
  <si>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</si>
  <si>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</si>
  <si>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</si>
  <si>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</si>
  <si>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</si>
  <si>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</si>
  <si>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</si>
  <si>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</si>
  <si>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</si>
  <si>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</si>
  <si>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</si>
  <si>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</si>
  <si>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</si>
  <si>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</si>
  <si>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</si>
  <si>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</si>
  <si>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</si>
  <si>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</si>
  <si>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</si>
  <si>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</si>
  <si>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</si>
  <si>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</si>
  <si>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</si>
  <si>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</si>
  <si>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</si>
  <si>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</si>
  <si>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</si>
  <si>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</si>
  <si>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</si>
  <si>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</si>
  <si>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</si>
  <si>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</si>
  <si>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</si>
  <si>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</si>
  <si>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</si>
  <si>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</si>
  <si>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</si>
  <si>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</si>
  <si>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</si>
  <si>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</si>
  <si>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</si>
  <si>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</si>
  <si>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</si>
  <si>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</si>
  <si>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</si>
  <si>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</si>
  <si>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</si>
  <si>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</si>
  <si>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</si>
  <si>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</si>
  <si>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</si>
  <si>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</si>
  <si>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</si>
  <si>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</si>
  <si>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</si>
  <si>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</si>
  <si>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</si>
  <si>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</si>
  <si>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</si>
  <si>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</si>
  <si>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</si>
  <si>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</si>
  <si>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</si>
  <si>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</si>
  <si>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</si>
  <si>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</si>
  <si>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</si>
  <si>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</si>
  <si>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</si>
  <si>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</si>
  <si>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</si>
  <si>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</si>
  <si>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</si>
  <si>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</si>
  <si>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</si>
  <si>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</si>
  <si>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</si>
  <si>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</si>
  <si>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</si>
  <si>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</si>
  <si>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</si>
  <si>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</si>
  <si>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</si>
  <si>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</si>
  <si>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</si>
  <si>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</si>
  <si>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</si>
  <si>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</si>
  <si>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</si>
  <si>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</si>
  <si>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</si>
  <si>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</si>
  <si>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</si>
  <si>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</si>
  <si>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</si>
  <si>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</si>
  <si>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</si>
  <si>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</si>
  <si>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</si>
  <si>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</si>
  <si>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</si>
  <si>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</si>
  <si>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</si>
  <si>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</si>
  <si>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</si>
  <si>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</si>
  <si>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</si>
  <si>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</si>
  <si>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</si>
  <si>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</si>
  <si>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</si>
  <si>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</si>
  <si>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</si>
  <si>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</si>
  <si>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</si>
  <si>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</si>
  <si>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</si>
  <si>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</si>
  <si>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</si>
  <si>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</si>
  <si>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</si>
  <si>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</si>
  <si>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</si>
  <si>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</si>
  <si>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</si>
  <si>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</si>
  <si>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</si>
  <si>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</si>
  <si>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</si>
  <si>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</si>
  <si>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</si>
  <si>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</si>
  <si>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</si>
  <si>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</si>
  <si>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</si>
  <si>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</si>
  <si>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</si>
  <si>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</si>
  <si>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</si>
  <si>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</si>
  <si>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</si>
  <si>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</si>
  <si>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</si>
  <si>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</si>
  <si>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</si>
  <si>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</si>
  <si>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</si>
  <si>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</si>
  <si>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</si>
  <si>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</si>
  <si>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</si>
  <si>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</si>
  <si>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</si>
  <si>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</si>
  <si>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</si>
  <si>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</si>
  <si>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</si>
  <si>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</si>
  <si>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</si>
  <si>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</si>
  <si>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</si>
  <si>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</si>
  <si>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</si>
  <si>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</si>
  <si>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</si>
  <si>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</si>
  <si>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</si>
  <si>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</si>
  <si>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</si>
  <si>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</si>
  <si>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</si>
  <si>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</si>
  <si>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</si>
  <si>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</si>
  <si>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</si>
  <si>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</si>
  <si>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</si>
  <si>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</si>
  <si>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</si>
  <si>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</si>
  <si>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</si>
  <si>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</si>
  <si>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</si>
  <si>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</si>
  <si>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</si>
  <si>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</si>
  <si>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</si>
  <si>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</si>
  <si>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</si>
  <si>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</si>
  <si>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</si>
  <si>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</si>
  <si>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</si>
  <si>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</si>
  <si>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</si>
  <si>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</si>
  <si>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</si>
  <si>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</si>
  <si>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</si>
  <si>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</si>
  <si>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</si>
  <si>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</si>
  <si>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</si>
  <si>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</si>
  <si>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</si>
  <si>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</si>
  <si>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</si>
  <si>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</si>
  <si>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</si>
  <si>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</si>
  <si>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</si>
  <si>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</si>
  <si>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</si>
  <si>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</si>
  <si>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</si>
  <si>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</si>
  <si>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</si>
  <si>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</si>
  <si>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</si>
  <si>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</si>
  <si>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</si>
  <si>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</si>
  <si>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</si>
  <si>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</si>
  <si>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</si>
  <si>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</si>
  <si>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</si>
  <si>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</si>
  <si>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</si>
  <si>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</si>
  <si>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</si>
  <si>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</si>
  <si>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</si>
  <si>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</si>
  <si>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</si>
  <si>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</si>
  <si>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</si>
  <si>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</si>
  <si>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</si>
  <si>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</si>
  <si>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</si>
  <si>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</si>
  <si>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</si>
  <si>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</si>
  <si>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</si>
  <si>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</si>
  <si>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</si>
  <si>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</si>
  <si>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</si>
  <si>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</si>
  <si>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</si>
  <si>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</si>
  <si>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</si>
  <si>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</si>
  <si>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</si>
  <si>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</si>
  <si>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</si>
  <si>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</si>
  <si>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</si>
  <si>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</si>
  <si>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</si>
  <si>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</si>
  <si>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</si>
  <si>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</si>
  <si>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</si>
  <si>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</si>
  <si>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</si>
  <si>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</si>
  <si>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</si>
  <si>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</si>
  <si>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</si>
  <si>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</si>
  <si>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</si>
  <si>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</si>
  <si>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</si>
  <si>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</si>
  <si>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</si>
  <si>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</si>
  <si>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</si>
  <si>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</si>
  <si>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</si>
  <si>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</si>
  <si>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</si>
  <si>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</si>
  <si>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</si>
  <si>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</si>
  <si>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</si>
  <si>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</si>
  <si>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</si>
  <si>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</si>
  <si>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</si>
  <si>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</si>
  <si>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</si>
  <si>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</si>
  <si>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</si>
  <si>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</si>
  <si>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</si>
  <si>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</si>
  <si>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</si>
  <si>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Manteo-23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</si>
  <si>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</si>
  <si>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</si>
  <si>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</si>
  <si>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</si>
  <si>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</si>
  <si>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</si>
  <si>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</si>
  <si>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</si>
  <si>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</si>
  <si>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</si>
  <si>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</si>
  <si>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2022 updated 07.14.23             2023 Data updated 09.06.23</t>
  </si>
  <si>
    <t>Yearly SFD Sales</t>
  </si>
  <si>
    <t>Yearly SFD Median Sales Price</t>
  </si>
  <si>
    <t>Yearly Condo Sales</t>
  </si>
  <si>
    <t>Sept'23</t>
  </si>
  <si>
    <t>Sept'22</t>
  </si>
  <si>
    <t>Sept'21</t>
  </si>
  <si>
    <t>Sept'20</t>
  </si>
  <si>
    <t>Carova</t>
  </si>
  <si>
    <t>KDH - Unincorporated</t>
  </si>
  <si>
    <t>2022 updated 10.09.23              2023 Data updated 10.09.23</t>
  </si>
  <si>
    <t>Previous Period (Oct 2021 to Sept 2022)</t>
  </si>
  <si>
    <t>Current Period (Oct  2022 to Sept 2023)</t>
  </si>
  <si>
    <t>2022 updated 10.09.23              2023 Data updated 10.096.23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</si>
</sst>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  <numFmt numFmtId="170" formatCode="[$-409]d\-mmm;@"/>
  </numFmts>
  <fonts count="31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name val="Calibri"/>
      <family val="2"/>
    </font>
    <font>
      <sz val="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  <fill>
      <patternFill patternType="solid">
        <fgColor rgb="FF92D050"/>
        <bgColor rgb="FFD99594"/>
      </patternFill>
    </fill>
  </fills>
  <borders count="46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12"/>
  </cellStyleXfs>
  <cellXfs count="303">
    <xf numFmtId="0" fontId="0" fillId="0" borderId="0" xfId="0"/>
    <xf numFmtId="164" fontId="8" fillId="0" borderId="0" xfId="0" applyNumberFormat="1" applyFont="1"/>
    <xf numFmtId="0" fontId="9" fillId="0" borderId="0" xfId="0" applyFont="1"/>
    <xf numFmtId="17" fontId="8" fillId="0" borderId="0" xfId="0" applyNumberFormat="1" applyFont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/>
    </xf>
    <xf numFmtId="9" fontId="14" fillId="2" borderId="4" xfId="0" applyNumberFormat="1" applyFont="1" applyFill="1" applyBorder="1" applyAlignment="1">
      <alignment horizontal="center"/>
    </xf>
    <xf numFmtId="0" fontId="8" fillId="4" borderId="4" xfId="0" applyFont="1" applyFill="1" applyBorder="1"/>
    <xf numFmtId="0" fontId="8" fillId="5" borderId="4" xfId="0" applyFont="1" applyFill="1" applyBorder="1"/>
    <xf numFmtId="164" fontId="8" fillId="4" borderId="4" xfId="0" applyNumberFormat="1" applyFont="1" applyFill="1" applyBorder="1"/>
    <xf numFmtId="0" fontId="8" fillId="4" borderId="4" xfId="0" applyFont="1" applyFill="1" applyBorder="1" applyAlignment="1">
      <alignment horizontal="center"/>
    </xf>
    <xf numFmtId="164" fontId="8" fillId="0" borderId="0" xfId="0" applyNumberFormat="1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9" fontId="8" fillId="4" borderId="4" xfId="0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9" fontId="8" fillId="4" borderId="4" xfId="0" applyNumberFormat="1" applyFont="1" applyFill="1" applyBorder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0" borderId="0" xfId="0" applyFont="1"/>
    <xf numFmtId="0" fontId="8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8" fillId="6" borderId="4" xfId="0" applyFont="1" applyFill="1" applyBorder="1" applyAlignment="1">
      <alignment horizontal="left"/>
    </xf>
    <xf numFmtId="0" fontId="17" fillId="6" borderId="4" xfId="0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164" fontId="8" fillId="4" borderId="4" xfId="0" applyNumberFormat="1" applyFont="1" applyFill="1" applyBorder="1" applyAlignment="1">
      <alignment horizontal="center"/>
    </xf>
    <xf numFmtId="165" fontId="8" fillId="4" borderId="4" xfId="0" applyNumberFormat="1" applyFont="1" applyFill="1" applyBorder="1"/>
    <xf numFmtId="165" fontId="8" fillId="0" borderId="0" xfId="0" applyNumberFormat="1" applyFont="1"/>
    <xf numFmtId="165" fontId="8" fillId="0" borderId="0" xfId="0" applyNumberFormat="1" applyFont="1" applyAlignment="1">
      <alignment horizontal="center"/>
    </xf>
    <xf numFmtId="166" fontId="8" fillId="0" borderId="0" xfId="0" applyNumberFormat="1" applyFont="1"/>
    <xf numFmtId="165" fontId="14" fillId="2" borderId="4" xfId="0" applyNumberFormat="1" applyFont="1" applyFill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165" fontId="8" fillId="4" borderId="4" xfId="0" applyNumberFormat="1" applyFont="1" applyFill="1" applyBorder="1" applyAlignment="1">
      <alignment horizontal="center"/>
    </xf>
    <xf numFmtId="3" fontId="8" fillId="4" borderId="4" xfId="0" applyNumberFormat="1" applyFont="1" applyFill="1" applyBorder="1"/>
    <xf numFmtId="0" fontId="8" fillId="0" borderId="0" xfId="0" applyFont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4" borderId="4" xfId="0" applyFont="1" applyFill="1" applyBorder="1" applyAlignment="1">
      <alignment horizontal="center" wrapText="1"/>
    </xf>
    <xf numFmtId="166" fontId="8" fillId="4" borderId="4" xfId="0" applyNumberFormat="1" applyFont="1" applyFill="1" applyBorder="1"/>
    <xf numFmtId="167" fontId="8" fillId="4" borderId="4" xfId="0" applyNumberFormat="1" applyFont="1" applyFill="1" applyBorder="1" applyAlignment="1">
      <alignment horizontal="center" wrapText="1"/>
    </xf>
    <xf numFmtId="167" fontId="8" fillId="4" borderId="4" xfId="0" applyNumberFormat="1" applyFont="1" applyFill="1" applyBorder="1" applyAlignment="1">
      <alignment horizontal="center"/>
    </xf>
    <xf numFmtId="2" fontId="8" fillId="4" borderId="4" xfId="0" applyNumberFormat="1" applyFont="1" applyFill="1" applyBorder="1"/>
    <xf numFmtId="17" fontId="8" fillId="0" borderId="0" xfId="0" applyNumberFormat="1" applyFont="1" applyAlignment="1">
      <alignment horizontal="center"/>
    </xf>
    <xf numFmtId="9" fontId="15" fillId="0" borderId="0" xfId="0" applyNumberFormat="1" applyFont="1" applyAlignment="1">
      <alignment horizontal="center"/>
    </xf>
    <xf numFmtId="1" fontId="8" fillId="0" borderId="0" xfId="0" applyNumberFormat="1" applyFont="1"/>
    <xf numFmtId="1" fontId="8" fillId="4" borderId="4" xfId="0" applyNumberFormat="1" applyFont="1" applyFill="1" applyBorder="1"/>
    <xf numFmtId="0" fontId="8" fillId="7" borderId="4" xfId="0" applyFont="1" applyFill="1" applyBorder="1"/>
    <xf numFmtId="1" fontId="17" fillId="0" borderId="0" xfId="0" applyNumberFormat="1" applyFont="1"/>
    <xf numFmtId="17" fontId="8" fillId="4" borderId="4" xfId="0" applyNumberFormat="1" applyFont="1" applyFill="1" applyBorder="1"/>
    <xf numFmtId="0" fontId="8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165" fontId="8" fillId="4" borderId="4" xfId="0" applyNumberFormat="1" applyFont="1" applyFill="1" applyBorder="1" applyAlignment="1">
      <alignment wrapText="1"/>
    </xf>
    <xf numFmtId="0" fontId="8" fillId="8" borderId="4" xfId="0" applyFont="1" applyFill="1" applyBorder="1"/>
    <xf numFmtId="0" fontId="12" fillId="0" borderId="6" xfId="0" applyFont="1" applyBorder="1" applyAlignment="1">
      <alignment horizontal="center"/>
    </xf>
    <xf numFmtId="9" fontId="12" fillId="0" borderId="6" xfId="0" applyNumberFormat="1" applyFont="1" applyBorder="1"/>
    <xf numFmtId="0" fontId="12" fillId="0" borderId="17" xfId="0" applyFont="1" applyBorder="1" applyAlignment="1">
      <alignment horizontal="center"/>
    </xf>
    <xf numFmtId="0" fontId="12" fillId="0" borderId="0" xfId="0" applyFont="1"/>
    <xf numFmtId="9" fontId="12" fillId="0" borderId="0" xfId="0" applyNumberFormat="1" applyFont="1"/>
    <xf numFmtId="9" fontId="12" fillId="0" borderId="19" xfId="0" applyNumberFormat="1" applyFont="1" applyBorder="1"/>
    <xf numFmtId="0" fontId="12" fillId="0" borderId="0" xfId="0" applyFont="1" applyAlignment="1">
      <alignment horizontal="center"/>
    </xf>
    <xf numFmtId="6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9" fontId="12" fillId="0" borderId="19" xfId="0" applyNumberFormat="1" applyFont="1" applyBorder="1" applyAlignment="1">
      <alignment horizontal="center"/>
    </xf>
    <xf numFmtId="0" fontId="20" fillId="9" borderId="4" xfId="0" applyFont="1" applyFill="1" applyBorder="1"/>
    <xf numFmtId="168" fontId="12" fillId="4" borderId="4" xfId="0" applyNumberFormat="1" applyFont="1" applyFill="1" applyBorder="1" applyAlignment="1">
      <alignment horizontal="center"/>
    </xf>
    <xf numFmtId="9" fontId="12" fillId="4" borderId="4" xfId="0" applyNumberFormat="1" applyFont="1" applyFill="1" applyBorder="1" applyAlignment="1">
      <alignment horizontal="center"/>
    </xf>
    <xf numFmtId="6" fontId="12" fillId="4" borderId="4" xfId="0" applyNumberFormat="1" applyFont="1" applyFill="1" applyBorder="1" applyAlignment="1">
      <alignment horizontal="center"/>
    </xf>
    <xf numFmtId="9" fontId="12" fillId="4" borderId="20" xfId="0" applyNumberFormat="1" applyFont="1" applyFill="1" applyBorder="1" applyAlignment="1">
      <alignment horizontal="center"/>
    </xf>
    <xf numFmtId="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0" fontId="12" fillId="4" borderId="4" xfId="0" applyFont="1" applyFill="1" applyBorder="1" applyAlignment="1">
      <alignment horizontal="center"/>
    </xf>
    <xf numFmtId="1" fontId="12" fillId="4" borderId="4" xfId="0" applyNumberFormat="1" applyFont="1" applyFill="1" applyBorder="1" applyAlignment="1">
      <alignment horizontal="center"/>
    </xf>
    <xf numFmtId="168" fontId="12" fillId="0" borderId="22" xfId="0" applyNumberFormat="1" applyFont="1" applyBorder="1" applyAlignment="1">
      <alignment horizontal="center"/>
    </xf>
    <xf numFmtId="9" fontId="12" fillId="0" borderId="22" xfId="0" applyNumberFormat="1" applyFont="1" applyBorder="1" applyAlignment="1">
      <alignment horizontal="center"/>
    </xf>
    <xf numFmtId="6" fontId="12" fillId="4" borderId="23" xfId="0" applyNumberFormat="1" applyFont="1" applyFill="1" applyBorder="1" applyAlignment="1">
      <alignment horizontal="center"/>
    </xf>
    <xf numFmtId="9" fontId="12" fillId="4" borderId="23" xfId="0" applyNumberFormat="1" applyFont="1" applyFill="1" applyBorder="1" applyAlignment="1">
      <alignment horizontal="center"/>
    </xf>
    <xf numFmtId="168" fontId="12" fillId="4" borderId="23" xfId="0" applyNumberFormat="1" applyFont="1" applyFill="1" applyBorder="1" applyAlignment="1">
      <alignment horizontal="center"/>
    </xf>
    <xf numFmtId="9" fontId="12" fillId="0" borderId="24" xfId="0" applyNumberFormat="1" applyFont="1" applyBorder="1" applyAlignment="1">
      <alignment horizontal="center"/>
    </xf>
    <xf numFmtId="9" fontId="8" fillId="0" borderId="0" xfId="0" applyNumberFormat="1" applyFont="1"/>
    <xf numFmtId="9" fontId="8" fillId="8" borderId="4" xfId="0" applyNumberFormat="1" applyFont="1" applyFill="1" applyBorder="1"/>
    <xf numFmtId="0" fontId="8" fillId="8" borderId="28" xfId="0" applyFont="1" applyFill="1" applyBorder="1"/>
    <xf numFmtId="0" fontId="8" fillId="0" borderId="22" xfId="0" applyFont="1" applyBorder="1" applyAlignment="1">
      <alignment horizontal="center"/>
    </xf>
    <xf numFmtId="0" fontId="12" fillId="8" borderId="28" xfId="0" applyFont="1" applyFill="1" applyBorder="1"/>
    <xf numFmtId="0" fontId="12" fillId="8" borderId="4" xfId="0" applyFont="1" applyFill="1" applyBorder="1"/>
    <xf numFmtId="9" fontId="12" fillId="8" borderId="28" xfId="0" applyNumberFormat="1" applyFont="1" applyFill="1" applyBorder="1"/>
    <xf numFmtId="0" fontId="12" fillId="8" borderId="4" xfId="0" applyFont="1" applyFill="1" applyBorder="1" applyAlignment="1">
      <alignment horizontal="center"/>
    </xf>
    <xf numFmtId="6" fontId="12" fillId="0" borderId="19" xfId="0" applyNumberFormat="1" applyFont="1" applyBorder="1"/>
    <xf numFmtId="9" fontId="12" fillId="8" borderId="4" xfId="0" applyNumberFormat="1" applyFont="1" applyFill="1" applyBorder="1"/>
    <xf numFmtId="9" fontId="12" fillId="8" borderId="4" xfId="0" applyNumberFormat="1" applyFont="1" applyFill="1" applyBorder="1" applyAlignment="1">
      <alignment horizontal="center"/>
    </xf>
    <xf numFmtId="168" fontId="12" fillId="8" borderId="28" xfId="0" applyNumberFormat="1" applyFont="1" applyFill="1" applyBorder="1" applyAlignment="1">
      <alignment horizontal="center"/>
    </xf>
    <xf numFmtId="9" fontId="12" fillId="8" borderId="28" xfId="0" applyNumberFormat="1" applyFont="1" applyFill="1" applyBorder="1" applyAlignment="1">
      <alignment horizontal="center"/>
    </xf>
    <xf numFmtId="1" fontId="12" fillId="8" borderId="28" xfId="0" applyNumberFormat="1" applyFont="1" applyFill="1" applyBorder="1" applyAlignment="1">
      <alignment horizontal="center"/>
    </xf>
    <xf numFmtId="0" fontId="8" fillId="10" borderId="4" xfId="0" applyFont="1" applyFill="1" applyBorder="1"/>
    <xf numFmtId="0" fontId="12" fillId="0" borderId="19" xfId="0" applyFont="1" applyBorder="1" applyAlignment="1">
      <alignment horizontal="center"/>
    </xf>
    <xf numFmtId="0" fontId="12" fillId="0" borderId="19" xfId="0" applyFont="1" applyBorder="1"/>
    <xf numFmtId="0" fontId="8" fillId="0" borderId="19" xfId="0" applyFont="1" applyBorder="1"/>
    <xf numFmtId="0" fontId="12" fillId="4" borderId="4" xfId="0" applyFont="1" applyFill="1" applyBorder="1"/>
    <xf numFmtId="6" fontId="12" fillId="4" borderId="20" xfId="0" applyNumberFormat="1" applyFont="1" applyFill="1" applyBorder="1"/>
    <xf numFmtId="9" fontId="12" fillId="4" borderId="32" xfId="0" applyNumberFormat="1" applyFont="1" applyFill="1" applyBorder="1" applyAlignment="1">
      <alignment horizontal="center"/>
    </xf>
    <xf numFmtId="6" fontId="12" fillId="4" borderId="4" xfId="0" applyNumberFormat="1" applyFont="1" applyFill="1" applyBorder="1"/>
    <xf numFmtId="0" fontId="8" fillId="11" borderId="4" xfId="0" applyFont="1" applyFill="1" applyBorder="1"/>
    <xf numFmtId="165" fontId="12" fillId="0" borderId="0" xfId="0" applyNumberFormat="1" applyFont="1" applyAlignment="1">
      <alignment horizontal="center"/>
    </xf>
    <xf numFmtId="165" fontId="12" fillId="4" borderId="4" xfId="0" applyNumberFormat="1" applyFont="1" applyFill="1" applyBorder="1" applyAlignment="1">
      <alignment horizontal="center"/>
    </xf>
    <xf numFmtId="0" fontId="12" fillId="4" borderId="20" xfId="0" applyFont="1" applyFill="1" applyBorder="1"/>
    <xf numFmtId="0" fontId="8" fillId="4" borderId="20" xfId="0" applyFont="1" applyFill="1" applyBorder="1" applyAlignment="1">
      <alignment horizontal="center"/>
    </xf>
    <xf numFmtId="0" fontId="8" fillId="9" borderId="4" xfId="0" applyFont="1" applyFill="1" applyBorder="1"/>
    <xf numFmtId="0" fontId="12" fillId="0" borderId="9" xfId="0" applyFont="1" applyBorder="1" applyAlignment="1">
      <alignment horizontal="center"/>
    </xf>
    <xf numFmtId="0" fontId="12" fillId="0" borderId="9" xfId="0" applyFont="1" applyBorder="1"/>
    <xf numFmtId="6" fontId="12" fillId="0" borderId="0" xfId="0" applyNumberFormat="1" applyFont="1"/>
    <xf numFmtId="9" fontId="12" fillId="0" borderId="9" xfId="0" applyNumberFormat="1" applyFont="1" applyBorder="1" applyAlignment="1">
      <alignment horizontal="center"/>
    </xf>
    <xf numFmtId="0" fontId="12" fillId="4" borderId="37" xfId="0" applyFont="1" applyFill="1" applyBorder="1" applyAlignment="1">
      <alignment horizontal="center"/>
    </xf>
    <xf numFmtId="168" fontId="12" fillId="4" borderId="39" xfId="0" applyNumberFormat="1" applyFont="1" applyFill="1" applyBorder="1" applyAlignment="1">
      <alignment horizontal="center"/>
    </xf>
    <xf numFmtId="9" fontId="12" fillId="4" borderId="39" xfId="0" applyNumberFormat="1" applyFont="1" applyFill="1" applyBorder="1" applyAlignment="1">
      <alignment horizontal="center"/>
    </xf>
    <xf numFmtId="6" fontId="12" fillId="4" borderId="39" xfId="0" applyNumberFormat="1" applyFont="1" applyFill="1" applyBorder="1"/>
    <xf numFmtId="9" fontId="12" fillId="4" borderId="40" xfId="0" applyNumberFormat="1" applyFont="1" applyFill="1" applyBorder="1" applyAlignment="1">
      <alignment horizontal="center"/>
    </xf>
    <xf numFmtId="164" fontId="8" fillId="12" borderId="4" xfId="0" applyNumberFormat="1" applyFont="1" applyFill="1" applyBorder="1" applyAlignment="1">
      <alignment horizontal="center"/>
    </xf>
    <xf numFmtId="0" fontId="8" fillId="10" borderId="4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0" fontId="8" fillId="12" borderId="42" xfId="0" applyFont="1" applyFill="1" applyBorder="1"/>
    <xf numFmtId="0" fontId="8" fillId="10" borderId="4" xfId="0" applyFont="1" applyFill="1" applyBorder="1" applyAlignment="1">
      <alignment horizontal="center" wrapText="1"/>
    </xf>
    <xf numFmtId="164" fontId="8" fillId="10" borderId="4" xfId="0" applyNumberFormat="1" applyFont="1" applyFill="1" applyBorder="1" applyAlignment="1">
      <alignment horizontal="center"/>
    </xf>
    <xf numFmtId="164" fontId="8" fillId="10" borderId="4" xfId="0" applyNumberFormat="1" applyFont="1" applyFill="1" applyBorder="1"/>
    <xf numFmtId="0" fontId="8" fillId="12" borderId="4" xfId="0" applyFont="1" applyFill="1" applyBorder="1"/>
    <xf numFmtId="0" fontId="8" fillId="2" borderId="4" xfId="0" applyFont="1" applyFill="1" applyBorder="1"/>
    <xf numFmtId="0" fontId="8" fillId="13" borderId="4" xfId="0" applyFont="1" applyFill="1" applyBorder="1" applyAlignment="1">
      <alignment horizontal="center"/>
    </xf>
    <xf numFmtId="0" fontId="8" fillId="13" borderId="4" xfId="0" applyFont="1" applyFill="1" applyBorder="1"/>
    <xf numFmtId="165" fontId="8" fillId="0" borderId="0" xfId="0" applyNumberFormat="1" applyFont="1" applyAlignment="1">
      <alignment horizontal="right"/>
    </xf>
    <xf numFmtId="165" fontId="8" fillId="12" borderId="4" xfId="0" applyNumberFormat="1" applyFont="1" applyFill="1" applyBorder="1" applyAlignment="1">
      <alignment horizontal="right"/>
    </xf>
    <xf numFmtId="165" fontId="8" fillId="14" borderId="4" xfId="0" applyNumberFormat="1" applyFont="1" applyFill="1" applyBorder="1" applyAlignment="1">
      <alignment horizontal="right"/>
    </xf>
    <xf numFmtId="0" fontId="8" fillId="12" borderId="4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164" fontId="8" fillId="10" borderId="4" xfId="0" applyNumberFormat="1" applyFont="1" applyFill="1" applyBorder="1" applyAlignment="1">
      <alignment horizontal="center" vertical="center"/>
    </xf>
    <xf numFmtId="165" fontId="8" fillId="12" borderId="4" xfId="0" applyNumberFormat="1" applyFont="1" applyFill="1" applyBorder="1"/>
    <xf numFmtId="0" fontId="17" fillId="10" borderId="4" xfId="0" applyFont="1" applyFill="1" applyBorder="1" applyAlignment="1">
      <alignment horizontal="center"/>
    </xf>
    <xf numFmtId="0" fontId="8" fillId="6" borderId="4" xfId="0" applyFont="1" applyFill="1" applyBorder="1"/>
    <xf numFmtId="0" fontId="8" fillId="0" borderId="0" xfId="0" applyFont="1" applyAlignment="1">
      <alignment horizontal="right"/>
    </xf>
    <xf numFmtId="0" fontId="0" fillId="15" borderId="0" xfId="0" applyFill="1"/>
    <xf numFmtId="0" fontId="21" fillId="0" borderId="0" xfId="0" applyFont="1" applyAlignment="1">
      <alignment wrapText="1"/>
    </xf>
    <xf numFmtId="0" fontId="21" fillId="0" borderId="0" xfId="0" applyFont="1"/>
    <xf numFmtId="0" fontId="8" fillId="4" borderId="12" xfId="0" applyFont="1" applyFill="1" applyBorder="1"/>
    <xf numFmtId="0" fontId="8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/>
    </xf>
    <xf numFmtId="0" fontId="21" fillId="4" borderId="4" xfId="0" applyFont="1" applyFill="1" applyBorder="1"/>
    <xf numFmtId="9" fontId="14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21" fillId="0" borderId="4" xfId="0" applyFont="1" applyBorder="1"/>
    <xf numFmtId="1" fontId="8" fillId="0" borderId="4" xfId="0" applyNumberFormat="1" applyFont="1" applyBorder="1"/>
    <xf numFmtId="0" fontId="13" fillId="0" borderId="12" xfId="0" applyFont="1" applyBorder="1" applyAlignment="1">
      <alignment horizontal="center" vertical="center"/>
    </xf>
    <xf numFmtId="164" fontId="8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8" fillId="17" borderId="4" xfId="0" applyFont="1" applyFill="1" applyBorder="1" applyAlignment="1">
      <alignment horizontal="center"/>
    </xf>
    <xf numFmtId="0" fontId="8" fillId="18" borderId="4" xfId="0" applyFont="1" applyFill="1" applyBorder="1" applyAlignment="1">
      <alignment horizontal="center"/>
    </xf>
    <xf numFmtId="0" fontId="8" fillId="18" borderId="4" xfId="0" applyFont="1" applyFill="1" applyBorder="1" applyAlignment="1">
      <alignment horizontal="center" wrapText="1"/>
    </xf>
    <xf numFmtId="0" fontId="8" fillId="19" borderId="4" xfId="0" applyFont="1" applyFill="1" applyBorder="1"/>
    <xf numFmtId="0" fontId="0" fillId="20" borderId="0" xfId="0" applyFill="1"/>
    <xf numFmtId="6" fontId="8" fillId="0" borderId="0" xfId="0" applyNumberFormat="1" applyFont="1"/>
    <xf numFmtId="0" fontId="8" fillId="19" borderId="4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 wrapText="1"/>
    </xf>
    <xf numFmtId="0" fontId="7" fillId="0" borderId="12" xfId="1"/>
    <xf numFmtId="169" fontId="7" fillId="0" borderId="12" xfId="1" applyNumberFormat="1"/>
    <xf numFmtId="169" fontId="8" fillId="0" borderId="12" xfId="1" applyNumberFormat="1" applyFont="1"/>
    <xf numFmtId="165" fontId="7" fillId="0" borderId="12" xfId="1" applyNumberFormat="1"/>
    <xf numFmtId="0" fontId="24" fillId="0" borderId="12" xfId="1" applyFont="1" applyAlignment="1">
      <alignment horizontal="center"/>
    </xf>
    <xf numFmtId="0" fontId="9" fillId="16" borderId="0" xfId="0" applyFont="1" applyFill="1"/>
    <xf numFmtId="0" fontId="8" fillId="0" borderId="12" xfId="0" applyFont="1" applyBorder="1"/>
    <xf numFmtId="0" fontId="13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3" fillId="21" borderId="0" xfId="0" applyFont="1" applyFill="1" applyAlignment="1">
      <alignment horizontal="center" vertical="center"/>
    </xf>
    <xf numFmtId="0" fontId="17" fillId="22" borderId="12" xfId="0" applyFont="1" applyFill="1" applyBorder="1" applyAlignment="1">
      <alignment horizontal="center"/>
    </xf>
    <xf numFmtId="0" fontId="8" fillId="24" borderId="12" xfId="0" applyFont="1" applyFill="1" applyBorder="1"/>
    <xf numFmtId="0" fontId="27" fillId="0" borderId="0" xfId="0" applyFont="1"/>
    <xf numFmtId="1" fontId="14" fillId="2" borderId="4" xfId="0" applyNumberFormat="1" applyFont="1" applyFill="1" applyBorder="1" applyAlignment="1">
      <alignment horizontal="center"/>
    </xf>
    <xf numFmtId="1" fontId="15" fillId="0" borderId="0" xfId="0" applyNumberFormat="1" applyFont="1" applyAlignment="1">
      <alignment horizontal="center"/>
    </xf>
    <xf numFmtId="16" fontId="13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6" fillId="0" borderId="12" xfId="1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3" fillId="3" borderId="12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165" fontId="27" fillId="0" borderId="0" xfId="0" applyNumberFormat="1" applyFont="1"/>
    <xf numFmtId="0" fontId="8" fillId="4" borderId="12" xfId="0" applyFont="1" applyFill="1" applyBorder="1" applyAlignment="1">
      <alignment horizontal="center" wrapText="1"/>
    </xf>
    <xf numFmtId="165" fontId="8" fillId="4" borderId="12" xfId="0" applyNumberFormat="1" applyFont="1" applyFill="1" applyBorder="1"/>
    <xf numFmtId="165" fontId="0" fillId="0" borderId="0" xfId="0" applyNumberFormat="1"/>
    <xf numFmtId="0" fontId="9" fillId="0" borderId="0" xfId="0" applyFont="1" applyAlignment="1">
      <alignment horizontal="center" vertical="center"/>
    </xf>
    <xf numFmtId="0" fontId="5" fillId="0" borderId="12" xfId="1" applyFont="1"/>
    <xf numFmtId="0" fontId="8" fillId="25" borderId="4" xfId="0" applyFont="1" applyFill="1" applyBorder="1"/>
    <xf numFmtId="0" fontId="27" fillId="12" borderId="4" xfId="0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164" fontId="27" fillId="4" borderId="4" xfId="0" applyNumberFormat="1" applyFont="1" applyFill="1" applyBorder="1" applyAlignment="1">
      <alignment horizontal="center"/>
    </xf>
    <xf numFmtId="164" fontId="27" fillId="17" borderId="4" xfId="0" applyNumberFormat="1" applyFont="1" applyFill="1" applyBorder="1" applyAlignment="1">
      <alignment horizontal="center"/>
    </xf>
    <xf numFmtId="0" fontId="27" fillId="16" borderId="0" xfId="0" applyFont="1" applyFill="1"/>
    <xf numFmtId="0" fontId="27" fillId="10" borderId="4" xfId="0" applyFont="1" applyFill="1" applyBorder="1" applyAlignment="1">
      <alignment horizontal="center"/>
    </xf>
    <xf numFmtId="0" fontId="27" fillId="0" borderId="0" xfId="0" applyFont="1" applyAlignment="1">
      <alignment horizontal="center" wrapText="1"/>
    </xf>
    <xf numFmtId="0" fontId="27" fillId="12" borderId="12" xfId="0" applyFont="1" applyFill="1" applyBorder="1" applyAlignment="1">
      <alignment horizontal="center" wrapText="1"/>
    </xf>
    <xf numFmtId="0" fontId="27" fillId="4" borderId="4" xfId="0" applyFont="1" applyFill="1" applyBorder="1" applyAlignment="1">
      <alignment horizontal="center"/>
    </xf>
    <xf numFmtId="0" fontId="27" fillId="10" borderId="43" xfId="0" applyFont="1" applyFill="1" applyBorder="1" applyAlignment="1">
      <alignment horizontal="center" wrapText="1"/>
    </xf>
    <xf numFmtId="0" fontId="27" fillId="0" borderId="41" xfId="0" applyFont="1" applyBorder="1" applyAlignment="1">
      <alignment horizontal="center"/>
    </xf>
    <xf numFmtId="164" fontId="27" fillId="4" borderId="43" xfId="0" applyNumberFormat="1" applyFont="1" applyFill="1" applyBorder="1" applyAlignment="1">
      <alignment horizontal="center"/>
    </xf>
    <xf numFmtId="0" fontId="27" fillId="0" borderId="44" xfId="0" applyFont="1" applyBorder="1" applyAlignment="1">
      <alignment horizontal="center" wrapText="1"/>
    </xf>
    <xf numFmtId="0" fontId="27" fillId="18" borderId="43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wrapText="1"/>
    </xf>
    <xf numFmtId="0" fontId="27" fillId="2" borderId="4" xfId="0" applyFont="1" applyFill="1" applyBorder="1"/>
    <xf numFmtId="0" fontId="27" fillId="13" borderId="4" xfId="0" applyFont="1" applyFill="1" applyBorder="1" applyAlignment="1">
      <alignment horizontal="center"/>
    </xf>
    <xf numFmtId="165" fontId="27" fillId="0" borderId="0" xfId="0" applyNumberFormat="1" applyFont="1" applyAlignment="1">
      <alignment horizontal="center"/>
    </xf>
    <xf numFmtId="0" fontId="27" fillId="4" borderId="4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/>
    </xf>
    <xf numFmtId="0" fontId="27" fillId="10" borderId="4" xfId="0" applyFont="1" applyFill="1" applyBorder="1"/>
    <xf numFmtId="0" fontId="27" fillId="6" borderId="4" xfId="0" applyFont="1" applyFill="1" applyBorder="1"/>
    <xf numFmtId="0" fontId="16" fillId="22" borderId="12" xfId="0" applyFont="1" applyFill="1" applyBorder="1" applyAlignment="1">
      <alignment horizontal="center"/>
    </xf>
    <xf numFmtId="0" fontId="27" fillId="24" borderId="12" xfId="0" applyFont="1" applyFill="1" applyBorder="1"/>
    <xf numFmtId="0" fontId="0" fillId="23" borderId="0" xfId="0" applyFill="1"/>
    <xf numFmtId="0" fontId="0" fillId="26" borderId="0" xfId="0" applyFill="1"/>
    <xf numFmtId="165" fontId="4" fillId="0" borderId="12" xfId="1" applyNumberFormat="1" applyFont="1"/>
    <xf numFmtId="0" fontId="8" fillId="28" borderId="4" xfId="0" applyFont="1" applyFill="1" applyBorder="1"/>
    <xf numFmtId="164" fontId="8" fillId="27" borderId="4" xfId="0" applyNumberFormat="1" applyFont="1" applyFill="1" applyBorder="1" applyAlignment="1">
      <alignment horizontal="center"/>
    </xf>
    <xf numFmtId="0" fontId="8" fillId="29" borderId="4" xfId="0" applyFont="1" applyFill="1" applyBorder="1"/>
    <xf numFmtId="0" fontId="17" fillId="28" borderId="12" xfId="0" applyFont="1" applyFill="1" applyBorder="1" applyAlignment="1">
      <alignment horizontal="center"/>
    </xf>
    <xf numFmtId="0" fontId="17" fillId="28" borderId="4" xfId="0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6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3" fillId="3" borderId="12" xfId="0" applyNumberFormat="1" applyFont="1" applyFill="1" applyBorder="1" applyAlignment="1">
      <alignment horizontal="center" vertical="center"/>
    </xf>
    <xf numFmtId="165" fontId="14" fillId="0" borderId="12" xfId="0" applyNumberFormat="1" applyFont="1" applyBorder="1" applyAlignment="1">
      <alignment horizontal="center"/>
    </xf>
    <xf numFmtId="9" fontId="14" fillId="0" borderId="12" xfId="0" applyNumberFormat="1" applyFont="1" applyBorder="1" applyAlignment="1">
      <alignment horizontal="center"/>
    </xf>
    <xf numFmtId="16" fontId="13" fillId="0" borderId="12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12" xfId="1" applyFont="1"/>
    <xf numFmtId="165" fontId="3" fillId="0" borderId="12" xfId="1" applyNumberFormat="1" applyFont="1"/>
    <xf numFmtId="0" fontId="0" fillId="0" borderId="0" xfId="0" applyAlignment="1">
      <alignment horizontal="right"/>
    </xf>
    <xf numFmtId="0" fontId="27" fillId="23" borderId="0" xfId="0" applyFont="1" applyFill="1" applyAlignment="1">
      <alignment horizontal="center" wrapText="1"/>
    </xf>
    <xf numFmtId="0" fontId="8" fillId="23" borderId="0" xfId="0" applyFont="1" applyFill="1" applyAlignment="1">
      <alignment horizontal="center"/>
    </xf>
    <xf numFmtId="0" fontId="8" fillId="30" borderId="4" xfId="0" applyFont="1" applyFill="1" applyBorder="1" applyAlignment="1">
      <alignment horizontal="center"/>
    </xf>
    <xf numFmtId="0" fontId="2" fillId="0" borderId="12" xfId="1" applyFont="1"/>
    <xf numFmtId="17" fontId="0" fillId="0" borderId="0" xfId="0" applyNumberFormat="1"/>
    <xf numFmtId="170" fontId="0" fillId="0" borderId="0" xfId="0" applyNumberFormat="1"/>
    <xf numFmtId="1" fontId="0" fillId="0" borderId="0" xfId="0" applyNumberFormat="1"/>
    <xf numFmtId="3" fontId="8" fillId="0" borderId="0" xfId="0" applyNumberFormat="1" applyFont="1"/>
    <xf numFmtId="3" fontId="0" fillId="0" borderId="0" xfId="0" applyNumberFormat="1"/>
    <xf numFmtId="165" fontId="17" fillId="0" borderId="0" xfId="0" applyNumberFormat="1" applyFont="1" applyAlignment="1">
      <alignment horizontal="center"/>
    </xf>
    <xf numFmtId="3" fontId="14" fillId="2" borderId="4" xfId="0" applyNumberFormat="1" applyFont="1" applyFill="1" applyBorder="1" applyAlignment="1">
      <alignment horizontal="center"/>
    </xf>
    <xf numFmtId="0" fontId="1" fillId="0" borderId="12" xfId="1" applyFont="1"/>
    <xf numFmtId="0" fontId="16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1" fillId="0" borderId="2" xfId="0" applyFont="1" applyBorder="1"/>
    <xf numFmtId="0" fontId="11" fillId="0" borderId="3" xfId="0" applyFont="1" applyBorder="1"/>
    <xf numFmtId="0" fontId="10" fillId="2" borderId="3" xfId="0" applyFont="1" applyFill="1" applyBorder="1" applyAlignment="1">
      <alignment horizontal="center"/>
    </xf>
    <xf numFmtId="165" fontId="17" fillId="0" borderId="45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/>
    <xf numFmtId="0" fontId="25" fillId="0" borderId="12" xfId="1" applyFont="1" applyAlignment="1">
      <alignment horizontal="center"/>
    </xf>
    <xf numFmtId="0" fontId="18" fillId="8" borderId="10" xfId="0" applyFont="1" applyFill="1" applyBorder="1" applyAlignment="1">
      <alignment horizontal="center"/>
    </xf>
    <xf numFmtId="0" fontId="11" fillId="0" borderId="11" xfId="0" applyFont="1" applyBorder="1"/>
    <xf numFmtId="0" fontId="11" fillId="0" borderId="12" xfId="0" applyFont="1" applyBorder="1"/>
    <xf numFmtId="9" fontId="8" fillId="0" borderId="0" xfId="0" applyNumberFormat="1" applyFont="1" applyAlignment="1">
      <alignment horizontal="center"/>
    </xf>
    <xf numFmtId="0" fontId="12" fillId="0" borderId="13" xfId="0" applyFont="1" applyBorder="1" applyAlignment="1">
      <alignment horizontal="center"/>
    </xf>
    <xf numFmtId="0" fontId="11" fillId="0" borderId="14" xfId="0" applyFont="1" applyBorder="1"/>
    <xf numFmtId="0" fontId="11" fillId="0" borderId="15" xfId="0" applyFont="1" applyBorder="1"/>
    <xf numFmtId="0" fontId="12" fillId="0" borderId="16" xfId="0" applyFont="1" applyBorder="1" applyAlignment="1">
      <alignment horizontal="center"/>
    </xf>
    <xf numFmtId="0" fontId="11" fillId="0" borderId="6" xfId="0" applyFont="1" applyBorder="1"/>
    <xf numFmtId="0" fontId="19" fillId="0" borderId="18" xfId="0" applyFont="1" applyBorder="1" applyAlignment="1">
      <alignment horizontal="left"/>
    </xf>
    <xf numFmtId="0" fontId="12" fillId="0" borderId="18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22" xfId="0" applyFont="1" applyBorder="1"/>
    <xf numFmtId="9" fontId="8" fillId="0" borderId="25" xfId="0" applyNumberFormat="1" applyFont="1" applyBorder="1" applyAlignment="1">
      <alignment horizontal="center"/>
    </xf>
    <xf numFmtId="0" fontId="11" fillId="0" borderId="26" xfId="0" applyFont="1" applyBorder="1"/>
    <xf numFmtId="0" fontId="11" fillId="0" borderId="27" xfId="0" applyFont="1" applyBorder="1"/>
    <xf numFmtId="0" fontId="8" fillId="0" borderId="13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11" fillId="0" borderId="24" xfId="0" applyFont="1" applyBorder="1"/>
    <xf numFmtId="0" fontId="8" fillId="0" borderId="21" xfId="0" applyFont="1" applyBorder="1" applyAlignment="1">
      <alignment horizontal="center"/>
    </xf>
    <xf numFmtId="0" fontId="18" fillId="10" borderId="10" xfId="0" applyFont="1" applyFill="1" applyBorder="1" applyAlignment="1">
      <alignment horizontal="center"/>
    </xf>
    <xf numFmtId="0" fontId="11" fillId="0" borderId="17" xfId="0" applyFont="1" applyBorder="1"/>
    <xf numFmtId="0" fontId="12" fillId="4" borderId="29" xfId="0" applyFont="1" applyFill="1" applyBorder="1" applyAlignment="1">
      <alignment horizontal="center"/>
    </xf>
    <xf numFmtId="0" fontId="12" fillId="4" borderId="30" xfId="0" applyFont="1" applyFill="1" applyBorder="1" applyAlignment="1">
      <alignment horizontal="center"/>
    </xf>
    <xf numFmtId="0" fontId="11" fillId="0" borderId="31" xfId="0" applyFont="1" applyBorder="1"/>
    <xf numFmtId="0" fontId="18" fillId="11" borderId="10" xfId="0" applyFont="1" applyFill="1" applyBorder="1" applyAlignment="1">
      <alignment horizontal="center"/>
    </xf>
    <xf numFmtId="0" fontId="18" fillId="9" borderId="33" xfId="0" applyFont="1" applyFill="1" applyBorder="1" applyAlignment="1">
      <alignment horizontal="center"/>
    </xf>
    <xf numFmtId="0" fontId="11" fillId="0" borderId="34" xfId="0" applyFont="1" applyBorder="1"/>
    <xf numFmtId="0" fontId="11" fillId="0" borderId="35" xfId="0" applyFont="1" applyBorder="1"/>
    <xf numFmtId="0" fontId="12" fillId="0" borderId="5" xfId="0" applyFont="1" applyBorder="1" applyAlignment="1">
      <alignment horizontal="center"/>
    </xf>
    <xf numFmtId="0" fontId="11" fillId="0" borderId="7" xfId="0" applyFont="1" applyBorder="1"/>
    <xf numFmtId="0" fontId="12" fillId="0" borderId="8" xfId="0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12" fillId="4" borderId="36" xfId="0" applyFont="1" applyFill="1" applyBorder="1" applyAlignment="1">
      <alignment horizontal="center"/>
    </xf>
    <xf numFmtId="0" fontId="12" fillId="4" borderId="38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chartsheet" Target="chartsheets/sheet15.xml"/><Relationship Id="rId42" Type="http://schemas.openxmlformats.org/officeDocument/2006/relationships/chartsheet" Target="chartsheets/sheet32.xml"/><Relationship Id="rId47" Type="http://schemas.openxmlformats.org/officeDocument/2006/relationships/chartsheet" Target="chartsheets/sheet35.xml"/><Relationship Id="rId63" Type="http://schemas.openxmlformats.org/officeDocument/2006/relationships/chartsheet" Target="chartsheets/sheet46.xml"/><Relationship Id="rId68" Type="http://schemas.openxmlformats.org/officeDocument/2006/relationships/worksheet" Target="worksheets/sheet18.xml"/><Relationship Id="rId84" Type="http://schemas.openxmlformats.org/officeDocument/2006/relationships/theme" Target="theme/theme1.xml"/><Relationship Id="rId16" Type="http://schemas.openxmlformats.org/officeDocument/2006/relationships/worksheet" Target="worksheets/sheet4.xml"/><Relationship Id="rId11" Type="http://schemas.openxmlformats.org/officeDocument/2006/relationships/chartsheet" Target="chartsheets/sheet9.xml"/><Relationship Id="rId32" Type="http://schemas.openxmlformats.org/officeDocument/2006/relationships/chartsheet" Target="chartsheets/sheet25.xml"/><Relationship Id="rId37" Type="http://schemas.openxmlformats.org/officeDocument/2006/relationships/chartsheet" Target="chartsheets/sheet28.xml"/><Relationship Id="rId53" Type="http://schemas.openxmlformats.org/officeDocument/2006/relationships/chartsheet" Target="chartsheets/sheet39.xml"/><Relationship Id="rId58" Type="http://schemas.openxmlformats.org/officeDocument/2006/relationships/chartsheet" Target="chartsheets/sheet43.xml"/><Relationship Id="rId74" Type="http://schemas.openxmlformats.org/officeDocument/2006/relationships/chartsheet" Target="chartsheets/sheet54.xml"/><Relationship Id="rId79" Type="http://schemas.openxmlformats.org/officeDocument/2006/relationships/worksheet" Target="worksheets/sheet22.xml"/><Relationship Id="rId5" Type="http://schemas.openxmlformats.org/officeDocument/2006/relationships/chartsheet" Target="chartsheets/sheet4.xml"/><Relationship Id="rId19" Type="http://schemas.openxmlformats.org/officeDocument/2006/relationships/chartsheet" Target="chartsheets/sheet14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6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3.xml"/><Relationship Id="rId35" Type="http://schemas.openxmlformats.org/officeDocument/2006/relationships/worksheet" Target="worksheets/sheet9.xml"/><Relationship Id="rId43" Type="http://schemas.openxmlformats.org/officeDocument/2006/relationships/chartsheet" Target="chartsheets/sheet33.xml"/><Relationship Id="rId48" Type="http://schemas.openxmlformats.org/officeDocument/2006/relationships/worksheet" Target="worksheets/sheet13.xml"/><Relationship Id="rId56" Type="http://schemas.openxmlformats.org/officeDocument/2006/relationships/chartsheet" Target="chartsheets/sheet41.xml"/><Relationship Id="rId64" Type="http://schemas.openxmlformats.org/officeDocument/2006/relationships/chartsheet" Target="chartsheets/sheet47.xml"/><Relationship Id="rId69" Type="http://schemas.openxmlformats.org/officeDocument/2006/relationships/chartsheet" Target="chartsheets/sheet51.xml"/><Relationship Id="rId77" Type="http://schemas.openxmlformats.org/officeDocument/2006/relationships/chartsheet" Target="chartsheets/sheet56.xml"/><Relationship Id="rId8" Type="http://schemas.openxmlformats.org/officeDocument/2006/relationships/chartsheet" Target="chartsheets/sheet7.xml"/><Relationship Id="rId51" Type="http://schemas.openxmlformats.org/officeDocument/2006/relationships/worksheet" Target="worksheets/sheet14.xml"/><Relationship Id="rId72" Type="http://schemas.openxmlformats.org/officeDocument/2006/relationships/worksheet" Target="worksheets/sheet19.xml"/><Relationship Id="rId80" Type="http://schemas.openxmlformats.org/officeDocument/2006/relationships/worksheet" Target="worksheets/sheet23.xml"/><Relationship Id="rId85" Type="http://schemas.openxmlformats.org/officeDocument/2006/relationships/styles" Target="styles.xml"/><Relationship Id="rId3" Type="http://schemas.openxmlformats.org/officeDocument/2006/relationships/worksheet" Target="worksheets/sheet1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3.xml"/><Relationship Id="rId25" Type="http://schemas.openxmlformats.org/officeDocument/2006/relationships/chartsheet" Target="chartsheets/sheet18.xml"/><Relationship Id="rId33" Type="http://schemas.openxmlformats.org/officeDocument/2006/relationships/worksheet" Target="worksheets/sheet8.xml"/><Relationship Id="rId38" Type="http://schemas.openxmlformats.org/officeDocument/2006/relationships/chartsheet" Target="chartsheets/sheet29.xml"/><Relationship Id="rId46" Type="http://schemas.openxmlformats.org/officeDocument/2006/relationships/worksheet" Target="worksheets/sheet12.xml"/><Relationship Id="rId59" Type="http://schemas.openxmlformats.org/officeDocument/2006/relationships/worksheet" Target="worksheets/sheet16.xml"/><Relationship Id="rId67" Type="http://schemas.openxmlformats.org/officeDocument/2006/relationships/chartsheet" Target="chartsheets/sheet50.xml"/><Relationship Id="rId20" Type="http://schemas.openxmlformats.org/officeDocument/2006/relationships/worksheet" Target="worksheets/sheet6.xml"/><Relationship Id="rId41" Type="http://schemas.openxmlformats.org/officeDocument/2006/relationships/chartsheet" Target="chartsheets/sheet31.xml"/><Relationship Id="rId54" Type="http://schemas.openxmlformats.org/officeDocument/2006/relationships/worksheet" Target="worksheets/sheet15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2.xml"/><Relationship Id="rId75" Type="http://schemas.openxmlformats.org/officeDocument/2006/relationships/chartsheet" Target="chartsheets/sheet55.xml"/><Relationship Id="rId83" Type="http://schemas.openxmlformats.org/officeDocument/2006/relationships/worksheet" Target="worksheets/sheet2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2.xml"/><Relationship Id="rId23" Type="http://schemas.openxmlformats.org/officeDocument/2006/relationships/worksheet" Target="worksheets/sheet7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7.xml"/><Relationship Id="rId49" Type="http://schemas.openxmlformats.org/officeDocument/2006/relationships/chartsheet" Target="chartsheets/sheet36.xml"/><Relationship Id="rId57" Type="http://schemas.openxmlformats.org/officeDocument/2006/relationships/chartsheet" Target="chartsheets/sheet42.xml"/><Relationship Id="rId10" Type="http://schemas.openxmlformats.org/officeDocument/2006/relationships/chartsheet" Target="chartsheets/sheet8.xml"/><Relationship Id="rId31" Type="http://schemas.openxmlformats.org/officeDocument/2006/relationships/chartsheet" Target="chartsheets/sheet24.xml"/><Relationship Id="rId44" Type="http://schemas.openxmlformats.org/officeDocument/2006/relationships/worksheet" Target="worksheets/sheet11.xml"/><Relationship Id="rId52" Type="http://schemas.openxmlformats.org/officeDocument/2006/relationships/chartsheet" Target="chartsheets/sheet38.xml"/><Relationship Id="rId60" Type="http://schemas.openxmlformats.org/officeDocument/2006/relationships/worksheet" Target="worksheets/sheet17.xml"/><Relationship Id="rId65" Type="http://schemas.openxmlformats.org/officeDocument/2006/relationships/chartsheet" Target="chartsheets/sheet48.xml"/><Relationship Id="rId73" Type="http://schemas.openxmlformats.org/officeDocument/2006/relationships/worksheet" Target="worksheets/sheet20.xml"/><Relationship Id="rId78" Type="http://schemas.openxmlformats.org/officeDocument/2006/relationships/chartsheet" Target="chartsheets/sheet57.xml"/><Relationship Id="rId81" Type="http://schemas.openxmlformats.org/officeDocument/2006/relationships/worksheet" Target="worksheets/sheet24.xml"/><Relationship Id="rId86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2.xml"/><Relationship Id="rId13" Type="http://schemas.openxmlformats.org/officeDocument/2006/relationships/worksheet" Target="worksheets/sheet3.xml"/><Relationship Id="rId18" Type="http://schemas.openxmlformats.org/officeDocument/2006/relationships/worksheet" Target="worksheets/sheet5.xml"/><Relationship Id="rId39" Type="http://schemas.openxmlformats.org/officeDocument/2006/relationships/worksheet" Target="worksheets/sheet10.xml"/><Relationship Id="rId34" Type="http://schemas.openxmlformats.org/officeDocument/2006/relationships/chartsheet" Target="chartsheets/sheet26.xml"/><Relationship Id="rId50" Type="http://schemas.openxmlformats.org/officeDocument/2006/relationships/chartsheet" Target="chartsheets/sheet37.xml"/><Relationship Id="rId55" Type="http://schemas.openxmlformats.org/officeDocument/2006/relationships/chartsheet" Target="chartsheets/sheet40.xml"/><Relationship Id="rId76" Type="http://schemas.openxmlformats.org/officeDocument/2006/relationships/worksheet" Target="worksheets/sheet21.xml"/><Relationship Id="rId7" Type="http://schemas.openxmlformats.org/officeDocument/2006/relationships/chartsheet" Target="chartsheets/sheet6.xml"/><Relationship Id="rId71" Type="http://schemas.openxmlformats.org/officeDocument/2006/relationships/chartsheet" Target="chartsheets/sheet53.xml"/><Relationship Id="rId2" Type="http://schemas.openxmlformats.org/officeDocument/2006/relationships/chartsheet" Target="chartsheets/sheet2.xml"/><Relationship Id="rId29" Type="http://schemas.openxmlformats.org/officeDocument/2006/relationships/chartsheet" Target="chartsheets/sheet22.xml"/><Relationship Id="rId24" Type="http://schemas.openxmlformats.org/officeDocument/2006/relationships/chartsheet" Target="chartsheets/sheet17.xml"/><Relationship Id="rId40" Type="http://schemas.openxmlformats.org/officeDocument/2006/relationships/chartsheet" Target="chartsheets/sheet30.xml"/><Relationship Id="rId45" Type="http://schemas.openxmlformats.org/officeDocument/2006/relationships/chartsheet" Target="chartsheets/sheet34.xml"/><Relationship Id="rId66" Type="http://schemas.openxmlformats.org/officeDocument/2006/relationships/chartsheet" Target="chartsheets/sheet49.xml"/><Relationship Id="rId87" Type="http://schemas.openxmlformats.org/officeDocument/2006/relationships/calcChain" Target="calcChain.xml"/><Relationship Id="rId61" Type="http://schemas.openxmlformats.org/officeDocument/2006/relationships/chartsheet" Target="chartsheets/sheet44.xml"/><Relationship Id="rId82" Type="http://schemas.openxmlformats.org/officeDocument/2006/relationships/worksheet" Target="worksheets/sheet2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Arial Black" panose="020B0A04020102020204" pitchFamily="34" charset="0"/>
              </a:defRPr>
            </a:pPr>
            <a:r>
              <a:rPr lang="en-US" sz="1200" b="1" i="0">
                <a:solidFill>
                  <a:srgbClr val="757575"/>
                </a:solidFill>
                <a:latin typeface="Arial Black" panose="020B0A04020102020204" pitchFamily="34" charset="0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72538338368081E-2"/>
          <c:y val="9.9109246292310368E-2"/>
          <c:w val="0.8813039502137705"/>
          <c:h val="0.769918444450499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Listings'!$A$1:$HV$1</c:f>
              <c:numCache>
                <c:formatCode>[$-409]mmm\-yy</c:formatCode>
                <c:ptCount val="230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</c:numCache>
            </c:numRef>
          </c:cat>
          <c:val>
            <c:numRef>
              <c:f>'New Listings'!$A$2:$HV$2</c:f>
              <c:numCache>
                <c:formatCode>General</c:formatCode>
                <c:ptCount val="230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  <c:pt idx="223">
                  <c:v>275</c:v>
                </c:pt>
                <c:pt idx="224">
                  <c:v>264</c:v>
                </c:pt>
                <c:pt idx="225">
                  <c:v>285</c:v>
                </c:pt>
                <c:pt idx="226">
                  <c:v>267</c:v>
                </c:pt>
                <c:pt idx="227">
                  <c:v>312</c:v>
                </c:pt>
                <c:pt idx="228">
                  <c:v>303</c:v>
                </c:pt>
                <c:pt idx="229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800">
                <a:latin typeface="Arial Black" panose="020B0A04020102020204" pitchFamily="34" charset="0"/>
              </a:rPr>
              <a:t>Total Property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'Unit Sales Data'!$GK$11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Data'!$GL$11:$GW$11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6-4C2F-92BA-8FD147F0D9D9}"/>
            </c:ext>
          </c:extLst>
        </c:ser>
        <c:ser>
          <c:idx val="1"/>
          <c:order val="1"/>
          <c:tx>
            <c:strRef>
              <c:f>'Unit Sales Data'!$GK$12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Data'!$GL$12:$GW$12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6-4C2F-92BA-8FD147F0D9D9}"/>
            </c:ext>
          </c:extLst>
        </c:ser>
        <c:ser>
          <c:idx val="2"/>
          <c:order val="2"/>
          <c:tx>
            <c:strRef>
              <c:f>'Unit Sales Data'!$GK$13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Data'!$GL$13:$GW$13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6-4C2F-92BA-8FD147F0D9D9}"/>
            </c:ext>
          </c:extLst>
        </c:ser>
        <c:ser>
          <c:idx val="3"/>
          <c:order val="3"/>
          <c:tx>
            <c:strRef>
              <c:f>'Unit Sales Data'!$GK$14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'Unit Sales Data'!$GL$10:$GW$10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'Unit Sales Data'!$GL$14:$GW$14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191</c:v>
                </c:pt>
                <c:pt idx="8">
                  <c:v>215</c:v>
                </c:pt>
                <c:pt idx="9">
                  <c:v>38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6-4C2F-92BA-8FD147F0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0259376"/>
        <c:axId val="1489826256"/>
        <c:axId val="0"/>
      </c:bar3DChart>
      <c:catAx>
        <c:axId val="194025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826256"/>
        <c:crosses val="autoZero"/>
        <c:auto val="1"/>
        <c:lblAlgn val="ctr"/>
        <c:lblOffset val="100"/>
        <c:noMultiLvlLbl val="0"/>
      </c:catAx>
      <c:valAx>
        <c:axId val="148982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25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141</c:v>
                </c:pt>
                <c:pt idx="1">
                  <c:v>174</c:v>
                </c:pt>
                <c:pt idx="2">
                  <c:v>242</c:v>
                </c:pt>
                <c:pt idx="3">
                  <c:v>215</c:v>
                </c:pt>
                <c:pt idx="4">
                  <c:v>229</c:v>
                </c:pt>
                <c:pt idx="5">
                  <c:v>245</c:v>
                </c:pt>
                <c:pt idx="6">
                  <c:v>169</c:v>
                </c:pt>
                <c:pt idx="7">
                  <c:v>191</c:v>
                </c:pt>
                <c:pt idx="8">
                  <c:v>215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Snapshot'!$B$1:$HR$1</c:f>
              <c:numCache>
                <c:formatCode>[$-409]mmm\-yy</c:formatCode>
                <c:ptCount val="31"/>
                <c:pt idx="0">
                  <c:v>44121</c:v>
                </c:pt>
                <c:pt idx="1">
                  <c:v>44152</c:v>
                </c:pt>
                <c:pt idx="2">
                  <c:v>44182</c:v>
                </c:pt>
                <c:pt idx="3">
                  <c:v>44213</c:v>
                </c:pt>
                <c:pt idx="4">
                  <c:v>44244</c:v>
                </c:pt>
                <c:pt idx="5">
                  <c:v>44272</c:v>
                </c:pt>
                <c:pt idx="6">
                  <c:v>44303</c:v>
                </c:pt>
                <c:pt idx="7">
                  <c:v>44333</c:v>
                </c:pt>
                <c:pt idx="8">
                  <c:v>44364</c:v>
                </c:pt>
                <c:pt idx="9">
                  <c:v>44394</c:v>
                </c:pt>
                <c:pt idx="10">
                  <c:v>44425</c:v>
                </c:pt>
                <c:pt idx="11">
                  <c:v>44456</c:v>
                </c:pt>
                <c:pt idx="12">
                  <c:v>44486</c:v>
                </c:pt>
                <c:pt idx="13">
                  <c:v>44517</c:v>
                </c:pt>
                <c:pt idx="14">
                  <c:v>44547</c:v>
                </c:pt>
                <c:pt idx="15">
                  <c:v>44578</c:v>
                </c:pt>
                <c:pt idx="16">
                  <c:v>44609</c:v>
                </c:pt>
                <c:pt idx="17">
                  <c:v>44637</c:v>
                </c:pt>
                <c:pt idx="18">
                  <c:v>44668</c:v>
                </c:pt>
                <c:pt idx="19">
                  <c:v>44698</c:v>
                </c:pt>
                <c:pt idx="20">
                  <c:v>44729</c:v>
                </c:pt>
                <c:pt idx="21">
                  <c:v>44759</c:v>
                </c:pt>
                <c:pt idx="22">
                  <c:v>44790</c:v>
                </c:pt>
                <c:pt idx="23">
                  <c:v>44974</c:v>
                </c:pt>
                <c:pt idx="24">
                  <c:v>45002</c:v>
                </c:pt>
                <c:pt idx="25">
                  <c:v>45033</c:v>
                </c:pt>
                <c:pt idx="26">
                  <c:v>45063</c:v>
                </c:pt>
                <c:pt idx="27">
                  <c:v>45094</c:v>
                </c:pt>
                <c:pt idx="28">
                  <c:v>45124</c:v>
                </c:pt>
                <c:pt idx="29">
                  <c:v>45155</c:v>
                </c:pt>
                <c:pt idx="30">
                  <c:v>45186</c:v>
                </c:pt>
              </c:numCache>
            </c:numRef>
          </c:cat>
          <c:val>
            <c:numRef>
              <c:f>'3 Yr Snapshot'!$B$2:$HR$2</c:f>
              <c:numCache>
                <c:formatCode>General</c:formatCode>
                <c:ptCount val="31"/>
                <c:pt idx="0">
                  <c:v>372</c:v>
                </c:pt>
                <c:pt idx="1">
                  <c:v>310</c:v>
                </c:pt>
                <c:pt idx="2">
                  <c:v>316</c:v>
                </c:pt>
                <c:pt idx="3">
                  <c:v>263</c:v>
                </c:pt>
                <c:pt idx="4">
                  <c:v>237</c:v>
                </c:pt>
                <c:pt idx="5">
                  <c:v>377</c:v>
                </c:pt>
                <c:pt idx="6">
                  <c:v>349</c:v>
                </c:pt>
                <c:pt idx="7">
                  <c:v>337</c:v>
                </c:pt>
                <c:pt idx="8">
                  <c:v>326</c:v>
                </c:pt>
                <c:pt idx="9">
                  <c:v>263</c:v>
                </c:pt>
                <c:pt idx="10">
                  <c:v>234</c:v>
                </c:pt>
                <c:pt idx="11">
                  <c:v>230</c:v>
                </c:pt>
                <c:pt idx="12">
                  <c:v>253</c:v>
                </c:pt>
                <c:pt idx="13">
                  <c:v>267</c:v>
                </c:pt>
                <c:pt idx="14">
                  <c:v>240</c:v>
                </c:pt>
                <c:pt idx="15">
                  <c:v>225</c:v>
                </c:pt>
                <c:pt idx="16">
                  <c:v>182</c:v>
                </c:pt>
                <c:pt idx="17">
                  <c:v>300</c:v>
                </c:pt>
                <c:pt idx="18">
                  <c:v>265</c:v>
                </c:pt>
                <c:pt idx="19">
                  <c:v>247</c:v>
                </c:pt>
                <c:pt idx="20">
                  <c:v>235</c:v>
                </c:pt>
                <c:pt idx="21">
                  <c:v>171</c:v>
                </c:pt>
                <c:pt idx="22">
                  <c:v>201</c:v>
                </c:pt>
                <c:pt idx="23">
                  <c:v>137</c:v>
                </c:pt>
                <c:pt idx="24">
                  <c:v>193</c:v>
                </c:pt>
                <c:pt idx="25">
                  <c:v>166</c:v>
                </c:pt>
                <c:pt idx="26">
                  <c:v>185</c:v>
                </c:pt>
                <c:pt idx="27">
                  <c:v>189</c:v>
                </c:pt>
                <c:pt idx="28">
                  <c:v>126</c:v>
                </c:pt>
                <c:pt idx="29">
                  <c:v>143</c:v>
                </c:pt>
                <c:pt idx="30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Snapshot'!$B$1:$HR$1</c:f>
              <c:numCache>
                <c:formatCode>[$-409]mmm\-yy</c:formatCode>
                <c:ptCount val="31"/>
                <c:pt idx="0">
                  <c:v>44121</c:v>
                </c:pt>
                <c:pt idx="1">
                  <c:v>44152</c:v>
                </c:pt>
                <c:pt idx="2">
                  <c:v>44182</c:v>
                </c:pt>
                <c:pt idx="3">
                  <c:v>44213</c:v>
                </c:pt>
                <c:pt idx="4">
                  <c:v>44244</c:v>
                </c:pt>
                <c:pt idx="5">
                  <c:v>44272</c:v>
                </c:pt>
                <c:pt idx="6">
                  <c:v>44303</c:v>
                </c:pt>
                <c:pt idx="7">
                  <c:v>44333</c:v>
                </c:pt>
                <c:pt idx="8">
                  <c:v>44364</c:v>
                </c:pt>
                <c:pt idx="9">
                  <c:v>44394</c:v>
                </c:pt>
                <c:pt idx="10">
                  <c:v>44425</c:v>
                </c:pt>
                <c:pt idx="11">
                  <c:v>44456</c:v>
                </c:pt>
                <c:pt idx="12">
                  <c:v>44486</c:v>
                </c:pt>
                <c:pt idx="13">
                  <c:v>44517</c:v>
                </c:pt>
                <c:pt idx="14">
                  <c:v>44547</c:v>
                </c:pt>
                <c:pt idx="15">
                  <c:v>44578</c:v>
                </c:pt>
                <c:pt idx="16">
                  <c:v>44609</c:v>
                </c:pt>
                <c:pt idx="17">
                  <c:v>44637</c:v>
                </c:pt>
                <c:pt idx="18">
                  <c:v>44668</c:v>
                </c:pt>
                <c:pt idx="19">
                  <c:v>44698</c:v>
                </c:pt>
                <c:pt idx="20">
                  <c:v>44729</c:v>
                </c:pt>
                <c:pt idx="21">
                  <c:v>44759</c:v>
                </c:pt>
                <c:pt idx="22">
                  <c:v>44790</c:v>
                </c:pt>
                <c:pt idx="23">
                  <c:v>44974</c:v>
                </c:pt>
                <c:pt idx="24">
                  <c:v>45002</c:v>
                </c:pt>
                <c:pt idx="25">
                  <c:v>45033</c:v>
                </c:pt>
                <c:pt idx="26">
                  <c:v>45063</c:v>
                </c:pt>
                <c:pt idx="27">
                  <c:v>45094</c:v>
                </c:pt>
                <c:pt idx="28">
                  <c:v>45124</c:v>
                </c:pt>
                <c:pt idx="29">
                  <c:v>45155</c:v>
                </c:pt>
                <c:pt idx="30">
                  <c:v>45186</c:v>
                </c:pt>
              </c:numCache>
            </c:numRef>
          </c:cat>
          <c:val>
            <c:numRef>
              <c:f>'3 Yr Snapshot'!$B$3:$HR$3</c:f>
              <c:numCache>
                <c:formatCode>General</c:formatCode>
                <c:ptCount val="31"/>
                <c:pt idx="0">
                  <c:v>86</c:v>
                </c:pt>
                <c:pt idx="1">
                  <c:v>71</c:v>
                </c:pt>
                <c:pt idx="2">
                  <c:v>80</c:v>
                </c:pt>
                <c:pt idx="3">
                  <c:v>68</c:v>
                </c:pt>
                <c:pt idx="4">
                  <c:v>57</c:v>
                </c:pt>
                <c:pt idx="5">
                  <c:v>67</c:v>
                </c:pt>
                <c:pt idx="6">
                  <c:v>93</c:v>
                </c:pt>
                <c:pt idx="7">
                  <c:v>99</c:v>
                </c:pt>
                <c:pt idx="8">
                  <c:v>103</c:v>
                </c:pt>
                <c:pt idx="9">
                  <c:v>97</c:v>
                </c:pt>
                <c:pt idx="10">
                  <c:v>89</c:v>
                </c:pt>
                <c:pt idx="11">
                  <c:v>81</c:v>
                </c:pt>
                <c:pt idx="12">
                  <c:v>75</c:v>
                </c:pt>
                <c:pt idx="13">
                  <c:v>70</c:v>
                </c:pt>
                <c:pt idx="14">
                  <c:v>76</c:v>
                </c:pt>
                <c:pt idx="15">
                  <c:v>56</c:v>
                </c:pt>
                <c:pt idx="16">
                  <c:v>61</c:v>
                </c:pt>
                <c:pt idx="17">
                  <c:v>80</c:v>
                </c:pt>
                <c:pt idx="18">
                  <c:v>75</c:v>
                </c:pt>
                <c:pt idx="19">
                  <c:v>81</c:v>
                </c:pt>
                <c:pt idx="20">
                  <c:v>51</c:v>
                </c:pt>
                <c:pt idx="21">
                  <c:v>56</c:v>
                </c:pt>
                <c:pt idx="22">
                  <c:v>62</c:v>
                </c:pt>
                <c:pt idx="23">
                  <c:v>36</c:v>
                </c:pt>
                <c:pt idx="24">
                  <c:v>43</c:v>
                </c:pt>
                <c:pt idx="25">
                  <c:v>48</c:v>
                </c:pt>
                <c:pt idx="26">
                  <c:v>41</c:v>
                </c:pt>
                <c:pt idx="27">
                  <c:v>55</c:v>
                </c:pt>
                <c:pt idx="28">
                  <c:v>43</c:v>
                </c:pt>
                <c:pt idx="29">
                  <c:v>47</c:v>
                </c:pt>
                <c:pt idx="30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Snapshot'!$B$1:$HR$1</c:f>
              <c:numCache>
                <c:formatCode>[$-409]mmm\-yy</c:formatCode>
                <c:ptCount val="31"/>
                <c:pt idx="0">
                  <c:v>44121</c:v>
                </c:pt>
                <c:pt idx="1">
                  <c:v>44152</c:v>
                </c:pt>
                <c:pt idx="2">
                  <c:v>44182</c:v>
                </c:pt>
                <c:pt idx="3">
                  <c:v>44213</c:v>
                </c:pt>
                <c:pt idx="4">
                  <c:v>44244</c:v>
                </c:pt>
                <c:pt idx="5">
                  <c:v>44272</c:v>
                </c:pt>
                <c:pt idx="6">
                  <c:v>44303</c:v>
                </c:pt>
                <c:pt idx="7">
                  <c:v>44333</c:v>
                </c:pt>
                <c:pt idx="8">
                  <c:v>44364</c:v>
                </c:pt>
                <c:pt idx="9">
                  <c:v>44394</c:v>
                </c:pt>
                <c:pt idx="10">
                  <c:v>44425</c:v>
                </c:pt>
                <c:pt idx="11">
                  <c:v>44456</c:v>
                </c:pt>
                <c:pt idx="12">
                  <c:v>44486</c:v>
                </c:pt>
                <c:pt idx="13">
                  <c:v>44517</c:v>
                </c:pt>
                <c:pt idx="14">
                  <c:v>44547</c:v>
                </c:pt>
                <c:pt idx="15">
                  <c:v>44578</c:v>
                </c:pt>
                <c:pt idx="16">
                  <c:v>44609</c:v>
                </c:pt>
                <c:pt idx="17">
                  <c:v>44637</c:v>
                </c:pt>
                <c:pt idx="18">
                  <c:v>44668</c:v>
                </c:pt>
                <c:pt idx="19">
                  <c:v>44698</c:v>
                </c:pt>
                <c:pt idx="20">
                  <c:v>44729</c:v>
                </c:pt>
                <c:pt idx="21">
                  <c:v>44759</c:v>
                </c:pt>
                <c:pt idx="22">
                  <c:v>44790</c:v>
                </c:pt>
                <c:pt idx="23">
                  <c:v>44974</c:v>
                </c:pt>
                <c:pt idx="24">
                  <c:v>45002</c:v>
                </c:pt>
                <c:pt idx="25">
                  <c:v>45033</c:v>
                </c:pt>
                <c:pt idx="26">
                  <c:v>45063</c:v>
                </c:pt>
                <c:pt idx="27">
                  <c:v>45094</c:v>
                </c:pt>
                <c:pt idx="28">
                  <c:v>45124</c:v>
                </c:pt>
                <c:pt idx="29">
                  <c:v>45155</c:v>
                </c:pt>
                <c:pt idx="30">
                  <c:v>45186</c:v>
                </c:pt>
              </c:numCache>
            </c:numRef>
          </c:cat>
          <c:val>
            <c:numRef>
              <c:f>'3 Yr Snapshot'!$B$4:$HR$4</c:f>
              <c:numCache>
                <c:formatCode>General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6</c:v>
                </c:pt>
                <c:pt idx="22">
                  <c:v>2</c:v>
                </c:pt>
                <c:pt idx="23">
                  <c:v>1</c:v>
                </c:pt>
                <c:pt idx="24">
                  <c:v>6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Snapshot'!$B$1:$HR$1</c:f>
              <c:numCache>
                <c:formatCode>[$-409]mmm\-yy</c:formatCode>
                <c:ptCount val="12"/>
                <c:pt idx="0">
                  <c:v>44840</c:v>
                </c:pt>
                <c:pt idx="1">
                  <c:v>44871</c:v>
                </c:pt>
                <c:pt idx="2">
                  <c:v>44901</c:v>
                </c:pt>
                <c:pt idx="3">
                  <c:v>44932</c:v>
                </c:pt>
                <c:pt idx="4">
                  <c:v>44980</c:v>
                </c:pt>
                <c:pt idx="5">
                  <c:v>45008</c:v>
                </c:pt>
                <c:pt idx="6">
                  <c:v>45039</c:v>
                </c:pt>
                <c:pt idx="7">
                  <c:v>45069</c:v>
                </c:pt>
                <c:pt idx="8">
                  <c:v>45100</c:v>
                </c:pt>
                <c:pt idx="9">
                  <c:v>45130</c:v>
                </c:pt>
                <c:pt idx="10">
                  <c:v>45161</c:v>
                </c:pt>
                <c:pt idx="11">
                  <c:v>45192</c:v>
                </c:pt>
              </c:numCache>
            </c:numRef>
          </c:cat>
          <c:val>
            <c:numRef>
              <c:f>'1 YR Snapshot'!$B$2:$HR$2</c:f>
              <c:numCache>
                <c:formatCode>General</c:formatCode>
                <c:ptCount val="12"/>
                <c:pt idx="0">
                  <c:v>161</c:v>
                </c:pt>
                <c:pt idx="1">
                  <c:v>161</c:v>
                </c:pt>
                <c:pt idx="2">
                  <c:v>131</c:v>
                </c:pt>
                <c:pt idx="3">
                  <c:v>101</c:v>
                </c:pt>
                <c:pt idx="4">
                  <c:v>137</c:v>
                </c:pt>
                <c:pt idx="5">
                  <c:v>193</c:v>
                </c:pt>
                <c:pt idx="6">
                  <c:v>166</c:v>
                </c:pt>
                <c:pt idx="7">
                  <c:v>185</c:v>
                </c:pt>
                <c:pt idx="8">
                  <c:v>189</c:v>
                </c:pt>
                <c:pt idx="9">
                  <c:v>126</c:v>
                </c:pt>
                <c:pt idx="10">
                  <c:v>143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Snapshot'!$B$1:$HR$1</c:f>
              <c:numCache>
                <c:formatCode>[$-409]mmm\-yy</c:formatCode>
                <c:ptCount val="12"/>
                <c:pt idx="0">
                  <c:v>44840</c:v>
                </c:pt>
                <c:pt idx="1">
                  <c:v>44871</c:v>
                </c:pt>
                <c:pt idx="2">
                  <c:v>44901</c:v>
                </c:pt>
                <c:pt idx="3">
                  <c:v>44932</c:v>
                </c:pt>
                <c:pt idx="4">
                  <c:v>44980</c:v>
                </c:pt>
                <c:pt idx="5">
                  <c:v>45008</c:v>
                </c:pt>
                <c:pt idx="6">
                  <c:v>45039</c:v>
                </c:pt>
                <c:pt idx="7">
                  <c:v>45069</c:v>
                </c:pt>
                <c:pt idx="8">
                  <c:v>45100</c:v>
                </c:pt>
                <c:pt idx="9">
                  <c:v>45130</c:v>
                </c:pt>
                <c:pt idx="10">
                  <c:v>45161</c:v>
                </c:pt>
                <c:pt idx="11">
                  <c:v>45192</c:v>
                </c:pt>
              </c:numCache>
            </c:numRef>
          </c:cat>
          <c:val>
            <c:numRef>
              <c:f>'1 YR Snapshot'!$B$3:$HR$3</c:f>
              <c:numCache>
                <c:formatCode>General</c:formatCode>
                <c:ptCount val="12"/>
                <c:pt idx="0">
                  <c:v>43</c:v>
                </c:pt>
                <c:pt idx="1">
                  <c:v>31</c:v>
                </c:pt>
                <c:pt idx="2">
                  <c:v>36</c:v>
                </c:pt>
                <c:pt idx="3">
                  <c:v>38</c:v>
                </c:pt>
                <c:pt idx="4">
                  <c:v>36</c:v>
                </c:pt>
                <c:pt idx="5">
                  <c:v>43</c:v>
                </c:pt>
                <c:pt idx="6">
                  <c:v>48</c:v>
                </c:pt>
                <c:pt idx="7">
                  <c:v>41</c:v>
                </c:pt>
                <c:pt idx="8">
                  <c:v>55</c:v>
                </c:pt>
                <c:pt idx="9">
                  <c:v>43</c:v>
                </c:pt>
                <c:pt idx="10">
                  <c:v>47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Snapshot'!$B$1:$HR$1</c:f>
              <c:numCache>
                <c:formatCode>[$-409]mmm\-yy</c:formatCode>
                <c:ptCount val="12"/>
                <c:pt idx="0">
                  <c:v>44840</c:v>
                </c:pt>
                <c:pt idx="1">
                  <c:v>44871</c:v>
                </c:pt>
                <c:pt idx="2">
                  <c:v>44901</c:v>
                </c:pt>
                <c:pt idx="3">
                  <c:v>44932</c:v>
                </c:pt>
                <c:pt idx="4">
                  <c:v>44980</c:v>
                </c:pt>
                <c:pt idx="5">
                  <c:v>45008</c:v>
                </c:pt>
                <c:pt idx="6">
                  <c:v>45039</c:v>
                </c:pt>
                <c:pt idx="7">
                  <c:v>45069</c:v>
                </c:pt>
                <c:pt idx="8">
                  <c:v>45100</c:v>
                </c:pt>
                <c:pt idx="9">
                  <c:v>45130</c:v>
                </c:pt>
                <c:pt idx="10">
                  <c:v>45161</c:v>
                </c:pt>
                <c:pt idx="11">
                  <c:v>45192</c:v>
                </c:pt>
              </c:numCache>
            </c:numRef>
          </c:cat>
          <c:val>
            <c:numRef>
              <c:f>'1 YR Snapshot'!$B$4:$HR$4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Data'!$FO$45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Data'!$FP$45:$GA$45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BC5-4B96-BFBB-CFA254E1E1EE}"/>
            </c:ext>
          </c:extLst>
        </c:ser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/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3"/>
          <c:order val="0"/>
          <c:tx>
            <c:strRef>
              <c:f>'Distressed Data'!$FO$32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  <c:extLst xmlns:c15="http://schemas.microsoft.com/office/drawing/2012/chart"/>
            </c:strRef>
          </c:cat>
          <c:val>
            <c:numRef>
              <c:f>'Distressed Data'!$FP$32:$GA$32</c:f>
              <c:numCache>
                <c:formatCode>General</c:formatCode>
                <c:ptCount val="12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10</c:v>
                </c:pt>
                <c:pt idx="6">
                  <c:v>13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6C5-4E1C-B47E-57117933C354}"/>
            </c:ext>
          </c:extLst>
        </c:ser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/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New Listings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'New Listings'!$HM$8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Listings'!$HN$8:$HY$8</c:f>
              <c:numCache>
                <c:formatCode>General</c:formatCode>
                <c:ptCount val="12"/>
                <c:pt idx="0">
                  <c:v>401</c:v>
                </c:pt>
                <c:pt idx="1">
                  <c:v>423</c:v>
                </c:pt>
                <c:pt idx="2">
                  <c:v>384</c:v>
                </c:pt>
                <c:pt idx="3">
                  <c:v>151</c:v>
                </c:pt>
                <c:pt idx="4">
                  <c:v>387</c:v>
                </c:pt>
                <c:pt idx="5">
                  <c:v>418</c:v>
                </c:pt>
                <c:pt idx="6">
                  <c:v>448</c:v>
                </c:pt>
                <c:pt idx="7">
                  <c:v>411</c:v>
                </c:pt>
                <c:pt idx="8">
                  <c:v>482</c:v>
                </c:pt>
                <c:pt idx="9">
                  <c:v>429</c:v>
                </c:pt>
                <c:pt idx="10">
                  <c:v>346</c:v>
                </c:pt>
                <c:pt idx="1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A-432A-B917-52AACA4F80BC}"/>
            </c:ext>
          </c:extLst>
        </c:ser>
        <c:ser>
          <c:idx val="1"/>
          <c:order val="1"/>
          <c:tx>
            <c:strRef>
              <c:f>'New Listings'!$HM$9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Listings'!$HN$9:$HY$9</c:f>
              <c:numCache>
                <c:formatCode>General</c:formatCode>
                <c:ptCount val="12"/>
                <c:pt idx="0">
                  <c:v>357</c:v>
                </c:pt>
                <c:pt idx="1">
                  <c:v>411</c:v>
                </c:pt>
                <c:pt idx="2">
                  <c:v>478</c:v>
                </c:pt>
                <c:pt idx="3">
                  <c:v>524</c:v>
                </c:pt>
                <c:pt idx="4">
                  <c:v>488</c:v>
                </c:pt>
                <c:pt idx="5">
                  <c:v>395</c:v>
                </c:pt>
                <c:pt idx="6">
                  <c:v>485</c:v>
                </c:pt>
                <c:pt idx="7">
                  <c:v>413</c:v>
                </c:pt>
                <c:pt idx="8">
                  <c:v>373</c:v>
                </c:pt>
                <c:pt idx="9">
                  <c:v>342</c:v>
                </c:pt>
                <c:pt idx="10">
                  <c:v>289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A-432A-B917-52AACA4F80BC}"/>
            </c:ext>
          </c:extLst>
        </c:ser>
        <c:ser>
          <c:idx val="2"/>
          <c:order val="2"/>
          <c:tx>
            <c:strRef>
              <c:f>'New Listings'!$HM$10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Listings'!$HN$10:$HY$10</c:f>
              <c:numCache>
                <c:formatCode>General</c:formatCode>
                <c:ptCount val="12"/>
                <c:pt idx="0">
                  <c:v>321</c:v>
                </c:pt>
                <c:pt idx="1">
                  <c:v>321</c:v>
                </c:pt>
                <c:pt idx="2">
                  <c:v>440</c:v>
                </c:pt>
                <c:pt idx="3">
                  <c:v>426</c:v>
                </c:pt>
                <c:pt idx="4">
                  <c:v>415</c:v>
                </c:pt>
                <c:pt idx="5">
                  <c:v>437</c:v>
                </c:pt>
                <c:pt idx="6">
                  <c:v>367</c:v>
                </c:pt>
                <c:pt idx="7">
                  <c:v>317</c:v>
                </c:pt>
                <c:pt idx="8">
                  <c:v>258</c:v>
                </c:pt>
                <c:pt idx="9">
                  <c:v>234</c:v>
                </c:pt>
                <c:pt idx="10">
                  <c:v>229</c:v>
                </c:pt>
                <c:pt idx="1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A-432A-B917-52AACA4F80BC}"/>
            </c:ext>
          </c:extLst>
        </c:ser>
        <c:ser>
          <c:idx val="3"/>
          <c:order val="3"/>
          <c:tx>
            <c:strRef>
              <c:f>'New Listings'!$HM$11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'New Listings'!$HN$7:$HY$7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'New Listings'!$HN$11:$HY$11</c:f>
              <c:numCache>
                <c:formatCode>General</c:formatCode>
                <c:ptCount val="12"/>
                <c:pt idx="0">
                  <c:v>212</c:v>
                </c:pt>
                <c:pt idx="1">
                  <c:v>255</c:v>
                </c:pt>
                <c:pt idx="2">
                  <c:v>275</c:v>
                </c:pt>
                <c:pt idx="3">
                  <c:v>264</c:v>
                </c:pt>
                <c:pt idx="4">
                  <c:v>285</c:v>
                </c:pt>
                <c:pt idx="5">
                  <c:v>267</c:v>
                </c:pt>
                <c:pt idx="6">
                  <c:v>312</c:v>
                </c:pt>
                <c:pt idx="7">
                  <c:v>303</c:v>
                </c:pt>
                <c:pt idx="8">
                  <c:v>272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A-432A-B917-52AACA4F8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619343"/>
        <c:axId val="25472015"/>
        <c:axId val="0"/>
      </c:bar3DChart>
      <c:catAx>
        <c:axId val="2496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72015"/>
        <c:crosses val="autoZero"/>
        <c:auto val="1"/>
        <c:lblAlgn val="ctr"/>
        <c:lblOffset val="100"/>
        <c:noMultiLvlLbl val="0"/>
      </c:catAx>
      <c:valAx>
        <c:axId val="2547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6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101</c:v>
                </c:pt>
                <c:pt idx="1">
                  <c:v>137</c:v>
                </c:pt>
                <c:pt idx="2">
                  <c:v>193</c:v>
                </c:pt>
                <c:pt idx="3">
                  <c:v>166</c:v>
                </c:pt>
                <c:pt idx="4">
                  <c:v>185</c:v>
                </c:pt>
                <c:pt idx="5">
                  <c:v>189</c:v>
                </c:pt>
                <c:pt idx="6">
                  <c:v>126</c:v>
                </c:pt>
                <c:pt idx="7">
                  <c:v>143</c:v>
                </c:pt>
                <c:pt idx="8">
                  <c:v>166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582500</c:v>
                </c:pt>
                <c:pt idx="1">
                  <c:v>470000</c:v>
                </c:pt>
                <c:pt idx="2">
                  <c:v>550000</c:v>
                </c:pt>
                <c:pt idx="3">
                  <c:v>544950</c:v>
                </c:pt>
                <c:pt idx="4">
                  <c:v>539000</c:v>
                </c:pt>
                <c:pt idx="5">
                  <c:v>599000</c:v>
                </c:pt>
                <c:pt idx="6">
                  <c:v>559499</c:v>
                </c:pt>
                <c:pt idx="7">
                  <c:v>515000</c:v>
                </c:pt>
                <c:pt idx="8">
                  <c:v>525000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525000</c:v>
                </c:pt>
                <c:pt idx="8">
                  <c:v>588000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  <c:pt idx="2">
                  <c:v>399000</c:v>
                </c:pt>
                <c:pt idx="3">
                  <c:v>425500</c:v>
                </c:pt>
                <c:pt idx="4">
                  <c:v>395000</c:v>
                </c:pt>
                <c:pt idx="5">
                  <c:v>480500</c:v>
                </c:pt>
                <c:pt idx="6">
                  <c:v>417500</c:v>
                </c:pt>
                <c:pt idx="7">
                  <c:v>515000</c:v>
                </c:pt>
                <c:pt idx="8">
                  <c:v>475000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Arial Black" panose="020B0A04020102020204" pitchFamily="34" charset="0"/>
                <a:ea typeface="+mn-ea"/>
                <a:cs typeface="+mn-cs"/>
              </a:rPr>
              <a:t>Single Family Detached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Residential!$GY$122:$HJ$122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3D9-AE49-070644BB3CD0}"/>
            </c:ext>
          </c:extLst>
        </c:ser>
        <c:ser>
          <c:idx val="1"/>
          <c:order val="1"/>
          <c:tx>
            <c:strRef>
              <c:f>Residential!$GX$123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Residential!$GY$123:$HJ$123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3-43D9-AE49-070644BB3CD0}"/>
            </c:ext>
          </c:extLst>
        </c:ser>
        <c:ser>
          <c:idx val="2"/>
          <c:order val="2"/>
          <c:tx>
            <c:strRef>
              <c:f>Residential!$GX$124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Residential!$GY$124:$HJ$124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3-43D9-AE49-070644BB3CD0}"/>
            </c:ext>
          </c:extLst>
        </c:ser>
        <c:ser>
          <c:idx val="3"/>
          <c:order val="3"/>
          <c:tx>
            <c:strRef>
              <c:f>Residential!$GX$125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Residential!$GY$121:$HJ$121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Residential!$GY$125:$HJ$125</c:f>
              <c:numCache>
                <c:formatCode>"$"#,##0</c:formatCode>
                <c:ptCount val="12"/>
                <c:pt idx="0">
                  <c:v>629900</c:v>
                </c:pt>
                <c:pt idx="1">
                  <c:v>500000</c:v>
                </c:pt>
                <c:pt idx="2">
                  <c:v>573750</c:v>
                </c:pt>
                <c:pt idx="3">
                  <c:v>585000</c:v>
                </c:pt>
                <c:pt idx="4">
                  <c:v>590000</c:v>
                </c:pt>
                <c:pt idx="5">
                  <c:v>627500</c:v>
                </c:pt>
                <c:pt idx="6">
                  <c:v>602450</c:v>
                </c:pt>
                <c:pt idx="7">
                  <c:v>525000</c:v>
                </c:pt>
                <c:pt idx="8">
                  <c:v>588000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B3-43D9-AE49-070644BB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25839"/>
        <c:axId val="758785631"/>
        <c:axId val="0"/>
      </c:bar3DChart>
      <c:catAx>
        <c:axId val="68882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785631"/>
        <c:crosses val="autoZero"/>
        <c:auto val="1"/>
        <c:lblAlgn val="ctr"/>
        <c:lblOffset val="100"/>
        <c:noMultiLvlLbl val="0"/>
      </c:catAx>
      <c:valAx>
        <c:axId val="75878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2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Condo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Residential!$GX$138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Residential!$GY$138:$HJ$138</c:f>
              <c:numCache>
                <c:formatCode>#,##0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12</c:v>
                </c:pt>
                <c:pt idx="5">
                  <c:v>24</c:v>
                </c:pt>
                <c:pt idx="6">
                  <c:v>39</c:v>
                </c:pt>
                <c:pt idx="7">
                  <c:v>43</c:v>
                </c:pt>
                <c:pt idx="8">
                  <c:v>36</c:v>
                </c:pt>
                <c:pt idx="9">
                  <c:v>36</c:v>
                </c:pt>
                <c:pt idx="10">
                  <c:v>23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4-4266-8C3D-437B85BC1BC1}"/>
            </c:ext>
          </c:extLst>
        </c:ser>
        <c:ser>
          <c:idx val="1"/>
          <c:order val="1"/>
          <c:tx>
            <c:strRef>
              <c:f>Residential!$GX$139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Residential!$GY$139:$HJ$139</c:f>
              <c:numCache>
                <c:formatCode>#,##0</c:formatCode>
                <c:ptCount val="12"/>
                <c:pt idx="0">
                  <c:v>19</c:v>
                </c:pt>
                <c:pt idx="1">
                  <c:v>15</c:v>
                </c:pt>
                <c:pt idx="2">
                  <c:v>43</c:v>
                </c:pt>
                <c:pt idx="3">
                  <c:v>29</c:v>
                </c:pt>
                <c:pt idx="4">
                  <c:v>31</c:v>
                </c:pt>
                <c:pt idx="5">
                  <c:v>14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27</c:v>
                </c:pt>
                <c:pt idx="10">
                  <c:v>21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4-4266-8C3D-437B85BC1BC1}"/>
            </c:ext>
          </c:extLst>
        </c:ser>
        <c:ser>
          <c:idx val="2"/>
          <c:order val="2"/>
          <c:tx>
            <c:strRef>
              <c:f>Residential!$GX$140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Residential!$GY$140:$HJ$140</c:f>
              <c:numCache>
                <c:formatCode>#,##0</c:formatCode>
                <c:ptCount val="12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31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12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4-4266-8C3D-437B85BC1BC1}"/>
            </c:ext>
          </c:extLst>
        </c:ser>
        <c:ser>
          <c:idx val="3"/>
          <c:order val="3"/>
          <c:tx>
            <c:strRef>
              <c:f>Residential!$GX$141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Residential!$GY$137:$HJ$137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Residential!$GY$141:$HJ$141</c:f>
              <c:numCache>
                <c:formatCode>#,##0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18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4-4266-8C3D-437B85BC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8819343"/>
        <c:axId val="273934527"/>
        <c:axId val="0"/>
      </c:bar3DChart>
      <c:catAx>
        <c:axId val="68881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934527"/>
        <c:crosses val="autoZero"/>
        <c:auto val="1"/>
        <c:lblAlgn val="ctr"/>
        <c:lblOffset val="100"/>
        <c:noMultiLvlLbl val="0"/>
      </c:catAx>
      <c:valAx>
        <c:axId val="27393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81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Data'!$B$7:$EX$7</c:f>
              <c:numCache>
                <c:formatCode>[$-409]mmm\-yy</c:formatCode>
                <c:ptCount val="15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</c:numCache>
            </c:numRef>
          </c:cat>
          <c:val>
            <c:numRef>
              <c:f>'Land Data'!$B$8:$EX$8</c:f>
              <c:numCache>
                <c:formatCode>General</c:formatCode>
                <c:ptCount val="153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63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97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54</c:v>
                </c:pt>
                <c:pt idx="134">
                  <c:v>66</c:v>
                </c:pt>
                <c:pt idx="135">
                  <c:v>67</c:v>
                </c:pt>
                <c:pt idx="136">
                  <c:v>75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27</c:v>
                </c:pt>
                <c:pt idx="146">
                  <c:v>36</c:v>
                </c:pt>
                <c:pt idx="147">
                  <c:v>39</c:v>
                </c:pt>
                <c:pt idx="148">
                  <c:v>34</c:v>
                </c:pt>
                <c:pt idx="149">
                  <c:v>47</c:v>
                </c:pt>
                <c:pt idx="150">
                  <c:v>39</c:v>
                </c:pt>
                <c:pt idx="151">
                  <c:v>42</c:v>
                </c:pt>
                <c:pt idx="15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Data'!$B$7:$EX$7</c:f>
              <c:numCache>
                <c:formatCode>[$-409]mmm\-yy</c:formatCode>
                <c:ptCount val="15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</c:numCache>
            </c:numRef>
          </c:cat>
          <c:val>
            <c:numRef>
              <c:f>'Land Data'!$B$9:$EX$9</c:f>
              <c:numCache>
                <c:formatCode>General</c:formatCode>
                <c:ptCount val="153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  <c:pt idx="146">
                  <c:v>1</c:v>
                </c:pt>
                <c:pt idx="147">
                  <c:v>0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Data'!$B$7:$EX$7</c:f>
              <c:numCache>
                <c:formatCode>[$-409]mmm\-yy</c:formatCode>
                <c:ptCount val="15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</c:numCache>
            </c:numRef>
          </c:cat>
          <c:val>
            <c:numRef>
              <c:f>'Land Data'!$B$10:$EX$10</c:f>
              <c:numCache>
                <c:formatCode>General</c:formatCode>
                <c:ptCount val="153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2</c:v>
                </c:pt>
                <c:pt idx="15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Data'!$B$7:$EX$7</c:f>
              <c:numCache>
                <c:formatCode>[$-409]mmm\-yy</c:formatCode>
                <c:ptCount val="15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</c:numCache>
            </c:numRef>
          </c:cat>
          <c:val>
            <c:numRef>
              <c:f>'Land Data'!$B$11:$EX$11</c:f>
              <c:numCache>
                <c:formatCode>General</c:formatCode>
                <c:ptCount val="1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4</c:v>
                </c:pt>
                <c:pt idx="147">
                  <c:v>8</c:v>
                </c:pt>
                <c:pt idx="148">
                  <c:v>2</c:v>
                </c:pt>
                <c:pt idx="149">
                  <c:v>5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Data'!$B$7:$EX$7</c:f>
              <c:numCache>
                <c:formatCode>[$-409]mmm\-yy</c:formatCode>
                <c:ptCount val="153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  <c:pt idx="146">
                  <c:v>44996</c:v>
                </c:pt>
                <c:pt idx="147">
                  <c:v>45027</c:v>
                </c:pt>
                <c:pt idx="148">
                  <c:v>45057</c:v>
                </c:pt>
                <c:pt idx="149">
                  <c:v>45088</c:v>
                </c:pt>
                <c:pt idx="150">
                  <c:v>45118</c:v>
                </c:pt>
                <c:pt idx="151">
                  <c:v>45149</c:v>
                </c:pt>
                <c:pt idx="152">
                  <c:v>45180</c:v>
                </c:pt>
              </c:numCache>
            </c:numRef>
          </c:cat>
          <c:val>
            <c:numRef>
              <c:f>'Land Data'!$B$12:$EX$12</c:f>
              <c:numCache>
                <c:formatCode>General</c:formatCode>
                <c:ptCount val="153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68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103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61</c:v>
                </c:pt>
                <c:pt idx="134">
                  <c:v>80</c:v>
                </c:pt>
                <c:pt idx="135">
                  <c:v>75</c:v>
                </c:pt>
                <c:pt idx="136">
                  <c:v>81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38</c:v>
                </c:pt>
                <c:pt idx="145">
                  <c:v>36</c:v>
                </c:pt>
                <c:pt idx="146">
                  <c:v>42</c:v>
                </c:pt>
                <c:pt idx="147">
                  <c:v>47</c:v>
                </c:pt>
                <c:pt idx="148">
                  <c:v>41</c:v>
                </c:pt>
                <c:pt idx="149">
                  <c:v>55</c:v>
                </c:pt>
                <c:pt idx="150">
                  <c:v>43</c:v>
                </c:pt>
                <c:pt idx="151">
                  <c:v>45</c:v>
                </c:pt>
                <c:pt idx="152">
                  <c:v>47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68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103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61</c:v>
                </c:pt>
                <c:pt idx="2">
                  <c:v>80</c:v>
                </c:pt>
                <c:pt idx="3">
                  <c:v>75</c:v>
                </c:pt>
                <c:pt idx="4">
                  <c:v>81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43</c:v>
                </c:pt>
                <c:pt idx="3">
                  <c:v>48</c:v>
                </c:pt>
                <c:pt idx="4">
                  <c:v>41</c:v>
                </c:pt>
                <c:pt idx="5">
                  <c:v>55</c:v>
                </c:pt>
                <c:pt idx="6">
                  <c:v>43</c:v>
                </c:pt>
                <c:pt idx="7">
                  <c:v>45</c:v>
                </c:pt>
                <c:pt idx="8">
                  <c:v>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128750</c:v>
                </c:pt>
                <c:pt idx="1">
                  <c:v>126250</c:v>
                </c:pt>
                <c:pt idx="2">
                  <c:v>99000</c:v>
                </c:pt>
                <c:pt idx="3">
                  <c:v>130000</c:v>
                </c:pt>
                <c:pt idx="4">
                  <c:v>110000</c:v>
                </c:pt>
                <c:pt idx="5">
                  <c:v>133690</c:v>
                </c:pt>
                <c:pt idx="6">
                  <c:v>163000</c:v>
                </c:pt>
                <c:pt idx="7">
                  <c:v>150000</c:v>
                </c:pt>
                <c:pt idx="8">
                  <c:v>210500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412</c:v>
                </c:pt>
                <c:pt idx="6">
                  <c:v>456</c:v>
                </c:pt>
                <c:pt idx="7">
                  <c:v>474</c:v>
                </c:pt>
                <c:pt idx="8">
                  <c:v>489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  <c:pt idx="2">
                  <c:v>373</c:v>
                </c:pt>
                <c:pt idx="3">
                  <c:v>372</c:v>
                </c:pt>
                <c:pt idx="4">
                  <c:v>357</c:v>
                </c:pt>
                <c:pt idx="5">
                  <c:v>343</c:v>
                </c:pt>
                <c:pt idx="6">
                  <c:v>352</c:v>
                </c:pt>
                <c:pt idx="7">
                  <c:v>333</c:v>
                </c:pt>
                <c:pt idx="8">
                  <c:v>320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Jul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786</c:v>
                </c:pt>
                <c:pt idx="6">
                  <c:v>839</c:v>
                </c:pt>
                <c:pt idx="7">
                  <c:v>842</c:v>
                </c:pt>
                <c:pt idx="8">
                  <c:v>843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336.5</c:v>
                </c:pt>
                <c:pt idx="3">
                  <c:v>336.21</c:v>
                </c:pt>
                <c:pt idx="4">
                  <c:v>344.38</c:v>
                </c:pt>
                <c:pt idx="5">
                  <c:v>342.46</c:v>
                </c:pt>
                <c:pt idx="6">
                  <c:v>311.95999999999998</c:v>
                </c:pt>
                <c:pt idx="7">
                  <c:v>317.32</c:v>
                </c:pt>
                <c:pt idx="8">
                  <c:v>324.04000000000002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data'!$B$2:$GM$2</c:f>
              <c:numCache>
                <c:formatCode>[$-409]mmm\-yy</c:formatCode>
                <c:ptCount val="24"/>
                <c:pt idx="0">
                  <c:v>44470</c:v>
                </c:pt>
                <c:pt idx="1">
                  <c:v>44501</c:v>
                </c:pt>
                <c:pt idx="2">
                  <c:v>44531</c:v>
                </c:pt>
                <c:pt idx="3">
                  <c:v>44562</c:v>
                </c:pt>
                <c:pt idx="4">
                  <c:v>44593</c:v>
                </c:pt>
                <c:pt idx="5">
                  <c:v>44621</c:v>
                </c:pt>
                <c:pt idx="6">
                  <c:v>44652</c:v>
                </c:pt>
                <c:pt idx="7">
                  <c:v>44682</c:v>
                </c:pt>
                <c:pt idx="8">
                  <c:v>44713</c:v>
                </c:pt>
                <c:pt idx="9">
                  <c:v>44743</c:v>
                </c:pt>
                <c:pt idx="10">
                  <c:v>44774</c:v>
                </c:pt>
                <c:pt idx="11">
                  <c:v>44805</c:v>
                </c:pt>
                <c:pt idx="12">
                  <c:v>44835</c:v>
                </c:pt>
                <c:pt idx="13">
                  <c:v>44866</c:v>
                </c:pt>
                <c:pt idx="14">
                  <c:v>44896</c:v>
                </c:pt>
                <c:pt idx="15">
                  <c:v>44927</c:v>
                </c:pt>
                <c:pt idx="16">
                  <c:v>44958</c:v>
                </c:pt>
                <c:pt idx="17">
                  <c:v>44986</c:v>
                </c:pt>
                <c:pt idx="18">
                  <c:v>45017</c:v>
                </c:pt>
                <c:pt idx="19">
                  <c:v>45047</c:v>
                </c:pt>
                <c:pt idx="20">
                  <c:v>45078</c:v>
                </c:pt>
                <c:pt idx="21">
                  <c:v>45108</c:v>
                </c:pt>
                <c:pt idx="22">
                  <c:v>45139</c:v>
                </c:pt>
                <c:pt idx="23">
                  <c:v>45170</c:v>
                </c:pt>
              </c:numCache>
            </c:numRef>
          </c:cat>
          <c:val>
            <c:numRef>
              <c:f>'Absorption Rate data'!$B$3:$GM$3</c:f>
              <c:numCache>
                <c:formatCode>0.00</c:formatCode>
                <c:ptCount val="24"/>
                <c:pt idx="0">
                  <c:v>7.3306982872200264</c:v>
                </c:pt>
                <c:pt idx="1">
                  <c:v>6.16729088639201</c:v>
                </c:pt>
                <c:pt idx="2">
                  <c:v>5.6152777777777771</c:v>
                </c:pt>
                <c:pt idx="3">
                  <c:v>5.4696296296296296</c:v>
                </c:pt>
                <c:pt idx="4">
                  <c:v>6.3571428571428568</c:v>
                </c:pt>
                <c:pt idx="5">
                  <c:v>3.8422222222222224</c:v>
                </c:pt>
                <c:pt idx="6">
                  <c:v>5.3308176100628932</c:v>
                </c:pt>
                <c:pt idx="7">
                  <c:v>7.2456140350877192</c:v>
                </c:pt>
                <c:pt idx="8">
                  <c:v>9.7546099290780131</c:v>
                </c:pt>
                <c:pt idx="9">
                  <c:v>14.216374269005849</c:v>
                </c:pt>
                <c:pt idx="10">
                  <c:v>11.814262023217246</c:v>
                </c:pt>
                <c:pt idx="11">
                  <c:v>12.346368715083798</c:v>
                </c:pt>
                <c:pt idx="12">
                  <c:v>13.699792960662526</c:v>
                </c:pt>
                <c:pt idx="13">
                  <c:v>14.238095238095239</c:v>
                </c:pt>
                <c:pt idx="14">
                  <c:v>15.050890585241731</c:v>
                </c:pt>
                <c:pt idx="15">
                  <c:v>16.775577557755778</c:v>
                </c:pt>
                <c:pt idx="16">
                  <c:v>11.798053527980535</c:v>
                </c:pt>
                <c:pt idx="17">
                  <c:v>7.9930915371329876</c:v>
                </c:pt>
                <c:pt idx="18">
                  <c:v>9.6847389558232937</c:v>
                </c:pt>
                <c:pt idx="19">
                  <c:v>8.9477477477477478</c:v>
                </c:pt>
                <c:pt idx="20">
                  <c:v>9.4462081128747801</c:v>
                </c:pt>
                <c:pt idx="21">
                  <c:v>15.682539682539682</c:v>
                </c:pt>
                <c:pt idx="22">
                  <c:v>14.363636363636363</c:v>
                </c:pt>
                <c:pt idx="23">
                  <c:v>12.765060240963855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45</c:v>
                </c:pt>
                <c:pt idx="4">
                  <c:v>53</c:v>
                </c:pt>
                <c:pt idx="5">
                  <c:v>50</c:v>
                </c:pt>
                <c:pt idx="6">
                  <c:v>41</c:v>
                </c:pt>
                <c:pt idx="7">
                  <c:v>38</c:v>
                </c:pt>
                <c:pt idx="8">
                  <c:v>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101</c:v>
                </c:pt>
                <c:pt idx="1">
                  <c:v>207</c:v>
                </c:pt>
                <c:pt idx="2">
                  <c:v>138</c:v>
                </c:pt>
                <c:pt idx="3">
                  <c:v>118</c:v>
                </c:pt>
                <c:pt idx="4">
                  <c:v>133</c:v>
                </c:pt>
                <c:pt idx="5">
                  <c:v>191</c:v>
                </c:pt>
                <c:pt idx="6">
                  <c:v>89</c:v>
                </c:pt>
                <c:pt idx="7">
                  <c:v>96</c:v>
                </c:pt>
                <c:pt idx="8">
                  <c:v>155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Contract'!$B$24:$DZ$24</c:f>
              <c:numCache>
                <c:formatCode>[$-409]mmm\-yy</c:formatCode>
                <c:ptCount val="129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  <c:pt idx="122">
                  <c:v>44998</c:v>
                </c:pt>
                <c:pt idx="123">
                  <c:v>45029</c:v>
                </c:pt>
                <c:pt idx="124">
                  <c:v>45059</c:v>
                </c:pt>
                <c:pt idx="125">
                  <c:v>45090</c:v>
                </c:pt>
                <c:pt idx="126">
                  <c:v>45120</c:v>
                </c:pt>
                <c:pt idx="127">
                  <c:v>45151</c:v>
                </c:pt>
                <c:pt idx="128">
                  <c:v>45182</c:v>
                </c:pt>
              </c:numCache>
            </c:numRef>
          </c:cat>
          <c:val>
            <c:numRef>
              <c:f>'Total Under Contract'!$B$25:$DZ$25</c:f>
              <c:numCache>
                <c:formatCode>General</c:formatCode>
                <c:ptCount val="129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  <c:pt idx="122">
                  <c:v>419</c:v>
                </c:pt>
                <c:pt idx="123">
                  <c:v>418</c:v>
                </c:pt>
                <c:pt idx="124">
                  <c:v>399</c:v>
                </c:pt>
                <c:pt idx="125">
                  <c:v>353</c:v>
                </c:pt>
                <c:pt idx="126">
                  <c:v>373</c:v>
                </c:pt>
                <c:pt idx="127">
                  <c:v>405</c:v>
                </c:pt>
                <c:pt idx="128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419</c:v>
                </c:pt>
                <c:pt idx="3">
                  <c:v>418</c:v>
                </c:pt>
                <c:pt idx="4">
                  <c:v>399</c:v>
                </c:pt>
                <c:pt idx="5">
                  <c:v>353</c:v>
                </c:pt>
                <c:pt idx="6">
                  <c:v>373</c:v>
                </c:pt>
                <c:pt idx="7">
                  <c:v>405</c:v>
                </c:pt>
                <c:pt idx="8">
                  <c:v>379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356</c:v>
                </c:pt>
                <c:pt idx="3">
                  <c:v>371</c:v>
                </c:pt>
                <c:pt idx="4">
                  <c:v>382</c:v>
                </c:pt>
                <c:pt idx="5">
                  <c:v>410</c:v>
                </c:pt>
                <c:pt idx="6">
                  <c:v>451</c:v>
                </c:pt>
                <c:pt idx="7">
                  <c:v>470</c:v>
                </c:pt>
                <c:pt idx="8">
                  <c:v>489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3</c:v>
                </c:pt>
                <c:pt idx="8">
                  <c:v>8</c:v>
                </c:pt>
                <c:pt idx="9">
                  <c:v>9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27</c:v>
                </c:pt>
                <c:pt idx="18">
                  <c:v>97</c:v>
                </c:pt>
                <c:pt idx="19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Permits Issued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12</c:v>
                </c:pt>
                <c:pt idx="1">
                  <c:v>1</c:v>
                </c:pt>
                <c:pt idx="2">
                  <c:v>17</c:v>
                </c:pt>
                <c:pt idx="3">
                  <c:v>7</c:v>
                </c:pt>
                <c:pt idx="4">
                  <c:v>16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22</c:v>
                </c:pt>
                <c:pt idx="9">
                  <c:v>15</c:v>
                </c:pt>
                <c:pt idx="10">
                  <c:v>53</c:v>
                </c:pt>
                <c:pt idx="11">
                  <c:v>42</c:v>
                </c:pt>
                <c:pt idx="12">
                  <c:v>35</c:v>
                </c:pt>
                <c:pt idx="13">
                  <c:v>42</c:v>
                </c:pt>
                <c:pt idx="14">
                  <c:v>23</c:v>
                </c:pt>
                <c:pt idx="15">
                  <c:v>25</c:v>
                </c:pt>
                <c:pt idx="16">
                  <c:v>70</c:v>
                </c:pt>
                <c:pt idx="17">
                  <c:v>33</c:v>
                </c:pt>
                <c:pt idx="18">
                  <c:v>259</c:v>
                </c:pt>
                <c:pt idx="19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'DC New Const Value'!$P$63:$P$71</c:f>
            </c:multiLvlStrRef>
          </c:cat>
          <c:val>
            <c:numRef>
              <c:f>'DC New Const Value'!$Q$63:$Q$71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'DC New Const Value'!$P$51:$P$59</c:f>
            </c:multiLvlStrRef>
          </c:cat>
          <c:val>
            <c:numRef>
              <c:f>'DC New Const Value'!$Q$51:$Q$59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multiLvlStrRef>
              <c:f>'DC New Const Value'!$P$39:$P$47</c:f>
            </c:multiLvlStrRef>
          </c:cat>
          <c:val>
            <c:numRef>
              <c:f>'DC New Const Value'!$Q$39:$Q$47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multiLvlStrRef>
              <c:f>'DC New Const Value'!$P$27:$P$35</c:f>
            </c:multiLvlStrRef>
          </c:cat>
          <c:val>
            <c:numRef>
              <c:f>'DC New Const Value'!$Q$27:$Q$35</c:f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'DC New Const Value'!$P$27:$P$35</c:f>
            </c:multiLvlStrRef>
          </c:cat>
          <c:val>
            <c:numRef>
              <c:f>'DC New Const Value'!$Q$27:$Q$35</c:f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Dare County Building Permit Value 2023</a:t>
            </a:r>
          </a:p>
          <a:p>
            <a:pPr>
              <a:defRPr sz="1200">
                <a:latin typeface="Arial Black" panose="020B0A040201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 New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900000</c:v>
                </c:pt>
                <c:pt idx="1">
                  <c:v>16142047</c:v>
                </c:pt>
                <c:pt idx="2">
                  <c:v>6587547</c:v>
                </c:pt>
                <c:pt idx="3">
                  <c:v>11885984</c:v>
                </c:pt>
                <c:pt idx="4">
                  <c:v>3636171</c:v>
                </c:pt>
                <c:pt idx="5">
                  <c:v>4953333</c:v>
                </c:pt>
                <c:pt idx="6">
                  <c:v>23944473</c:v>
                </c:pt>
                <c:pt idx="7">
                  <c:v>11621109</c:v>
                </c:pt>
                <c:pt idx="8">
                  <c:v>8805400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sz="1200" b="1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Inventory'!$A$38:$GM$39</c:f>
              <c:multiLvlStrCache>
                <c:ptCount val="195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  <c:pt idx="194">
                    <c:v>Sep-23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Inventory'!$A$40:$GM$40</c:f>
              <c:numCache>
                <c:formatCode>General</c:formatCode>
                <c:ptCount val="195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  <c:pt idx="188">
                  <c:v>356</c:v>
                </c:pt>
                <c:pt idx="189">
                  <c:v>371</c:v>
                </c:pt>
                <c:pt idx="190">
                  <c:v>382</c:v>
                </c:pt>
                <c:pt idx="191">
                  <c:v>412</c:v>
                </c:pt>
                <c:pt idx="192">
                  <c:v>456</c:v>
                </c:pt>
                <c:pt idx="193">
                  <c:v>474</c:v>
                </c:pt>
                <c:pt idx="194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Dare County Building Permit Value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'DC New Const Value'!$B$103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Value'!$A$104:$A$113</c:f>
              <c:strCache>
                <c:ptCount val="10"/>
                <c:pt idx="0">
                  <c:v>Manteo</c:v>
                </c:pt>
                <c:pt idx="1">
                  <c:v>Southern Shores</c:v>
                </c:pt>
                <c:pt idx="2">
                  <c:v>Nags Head</c:v>
                </c:pt>
                <c:pt idx="3">
                  <c:v>Kill Devil Hills</c:v>
                </c:pt>
                <c:pt idx="4">
                  <c:v>Kitty Hawk</c:v>
                </c:pt>
                <c:pt idx="5">
                  <c:v>Duck</c:v>
                </c:pt>
                <c:pt idx="6">
                  <c:v>Hatteras Island</c:v>
                </c:pt>
                <c:pt idx="7">
                  <c:v>Roanoke Island</c:v>
                </c:pt>
                <c:pt idx="8">
                  <c:v>KDH - Unincorporated</c:v>
                </c:pt>
                <c:pt idx="9">
                  <c:v>Total</c:v>
                </c:pt>
              </c:strCache>
            </c:strRef>
          </c:cat>
          <c:val>
            <c:numRef>
              <c:f>'DC New Const Value'!$B$104:$B$113</c:f>
              <c:numCache>
                <c:formatCode>"$"#,##0_);[Red]\("$"#,##0\)</c:formatCode>
                <c:ptCount val="10"/>
                <c:pt idx="0">
                  <c:v>6590885</c:v>
                </c:pt>
                <c:pt idx="1">
                  <c:v>14418563</c:v>
                </c:pt>
                <c:pt idx="2">
                  <c:v>5484000</c:v>
                </c:pt>
                <c:pt idx="3">
                  <c:v>33031373</c:v>
                </c:pt>
                <c:pt idx="4">
                  <c:v>6992000</c:v>
                </c:pt>
                <c:pt idx="5">
                  <c:v>16542198</c:v>
                </c:pt>
                <c:pt idx="6">
                  <c:v>30092006</c:v>
                </c:pt>
                <c:pt idx="7">
                  <c:v>13844247</c:v>
                </c:pt>
                <c:pt idx="8">
                  <c:v>9034223</c:v>
                </c:pt>
                <c:pt idx="9">
                  <c:v>136029495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C-46D4-A0DD-F39538915402}"/>
            </c:ext>
          </c:extLst>
        </c:ser>
        <c:ser>
          <c:idx val="1"/>
          <c:order val="1"/>
          <c:tx>
            <c:strRef>
              <c:f>'DC New Const Value'!$C$103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Value'!$A$104:$A$113</c:f>
              <c:strCache>
                <c:ptCount val="10"/>
                <c:pt idx="0">
                  <c:v>Manteo</c:v>
                </c:pt>
                <c:pt idx="1">
                  <c:v>Southern Shores</c:v>
                </c:pt>
                <c:pt idx="2">
                  <c:v>Nags Head</c:v>
                </c:pt>
                <c:pt idx="3">
                  <c:v>Kill Devil Hills</c:v>
                </c:pt>
                <c:pt idx="4">
                  <c:v>Kitty Hawk</c:v>
                </c:pt>
                <c:pt idx="5">
                  <c:v>Duck</c:v>
                </c:pt>
                <c:pt idx="6">
                  <c:v>Hatteras Island</c:v>
                </c:pt>
                <c:pt idx="7">
                  <c:v>Roanoke Island</c:v>
                </c:pt>
                <c:pt idx="8">
                  <c:v>KDH - Unincorporated</c:v>
                </c:pt>
                <c:pt idx="9">
                  <c:v>Total</c:v>
                </c:pt>
              </c:strCache>
            </c:strRef>
          </c:cat>
          <c:val>
            <c:numRef>
              <c:f>'DC New Const Value'!$C$104:$C$113</c:f>
              <c:numCache>
                <c:formatCode>"$"#,##0_);[Red]\("$"#,##0\)</c:formatCode>
                <c:ptCount val="10"/>
                <c:pt idx="0">
                  <c:v>900000</c:v>
                </c:pt>
                <c:pt idx="1">
                  <c:v>16142047</c:v>
                </c:pt>
                <c:pt idx="2">
                  <c:v>6587547</c:v>
                </c:pt>
                <c:pt idx="3">
                  <c:v>11885984</c:v>
                </c:pt>
                <c:pt idx="4">
                  <c:v>3636171</c:v>
                </c:pt>
                <c:pt idx="5">
                  <c:v>4953333</c:v>
                </c:pt>
                <c:pt idx="6">
                  <c:v>23944473</c:v>
                </c:pt>
                <c:pt idx="7">
                  <c:v>11621109</c:v>
                </c:pt>
                <c:pt idx="8">
                  <c:v>8805400</c:v>
                </c:pt>
                <c:pt idx="9">
                  <c:v>88476064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C-46D4-A0DD-F3953891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70348527"/>
        <c:axId val="1743263439"/>
      </c:barChart>
      <c:catAx>
        <c:axId val="1570348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3263439"/>
        <c:crosses val="autoZero"/>
        <c:auto val="1"/>
        <c:lblAlgn val="ctr"/>
        <c:lblOffset val="100"/>
        <c:noMultiLvlLbl val="0"/>
      </c:catAx>
      <c:valAx>
        <c:axId val="1743263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0348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  <c:pt idx="11">
                  <c:v>195848098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57350166</c:v>
                </c:pt>
                <c:pt idx="1">
                  <c:v>70713651</c:v>
                </c:pt>
                <c:pt idx="2">
                  <c:v>56754428</c:v>
                </c:pt>
                <c:pt idx="3">
                  <c:v>68281724</c:v>
                </c:pt>
                <c:pt idx="4">
                  <c:v>88218651</c:v>
                </c:pt>
                <c:pt idx="5">
                  <c:v>105068826</c:v>
                </c:pt>
                <c:pt idx="6">
                  <c:v>102816124.44</c:v>
                </c:pt>
                <c:pt idx="7">
                  <c:v>105630752</c:v>
                </c:pt>
                <c:pt idx="8">
                  <c:v>111181693</c:v>
                </c:pt>
                <c:pt idx="9">
                  <c:v>103287843</c:v>
                </c:pt>
                <c:pt idx="10">
                  <c:v>139354030</c:v>
                </c:pt>
                <c:pt idx="11">
                  <c:v>195848098</c:v>
                </c:pt>
                <c:pt idx="12">
                  <c:v>239242908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2546500</c:v>
                </c:pt>
                <c:pt idx="1">
                  <c:v>14298211</c:v>
                </c:pt>
                <c:pt idx="2">
                  <c:v>125138424</c:v>
                </c:pt>
                <c:pt idx="3">
                  <c:v>6750583</c:v>
                </c:pt>
                <c:pt idx="4">
                  <c:v>23189564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Arial Black" panose="020B0A04020102020204" pitchFamily="34" charset="0"/>
              </a:rPr>
              <a:t>Currituck County Building Permit Value 2022 vs 2023</a:t>
            </a:r>
          </a:p>
          <a:p>
            <a:pPr>
              <a:defRPr sz="1200"/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y-o-y'!$C$85:$C$90,'Total CC Permit Value y-o-y'!$C$92:$C$94,'Total CC Permit Value y-o-y'!$C$96:$C$97,'Total CC Permit Value y-o-y'!$C$99,'Total CC Permit Value y-o-y'!$C$101)</c:f>
              <c:numCache>
                <c:formatCode>"$"#,##0</c:formatCode>
                <c:ptCount val="13"/>
                <c:pt idx="0">
                  <c:v>2546500</c:v>
                </c:pt>
                <c:pt idx="1">
                  <c:v>12930000</c:v>
                </c:pt>
                <c:pt idx="2">
                  <c:v>14298211</c:v>
                </c:pt>
                <c:pt idx="3">
                  <c:v>1615000</c:v>
                </c:pt>
                <c:pt idx="4">
                  <c:v>125138424</c:v>
                </c:pt>
                <c:pt idx="5">
                  <c:v>1710000</c:v>
                </c:pt>
                <c:pt idx="6">
                  <c:v>6750583</c:v>
                </c:pt>
                <c:pt idx="7">
                  <c:v>635000</c:v>
                </c:pt>
                <c:pt idx="8">
                  <c:v>2203490</c:v>
                </c:pt>
                <c:pt idx="9">
                  <c:v>23189564</c:v>
                </c:pt>
                <c:pt idx="10">
                  <c:v>758000</c:v>
                </c:pt>
                <c:pt idx="11">
                  <c:v>879000</c:v>
                </c:pt>
                <c:pt idx="12">
                  <c:v>194926272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y-o-y'!$A$85:$A$90,'Total CC Permit Value y-o-y'!$A$92:$A$94,'Total CC Permit Value y-o-y'!$A$96:$A$97,'Total CC Permit Value y-o-y'!$A$99,'Total CC Permit Value y-o-y'!$A$101)</c:f>
              <c:strCache>
                <c:ptCount val="13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Grandy</c:v>
                </c:pt>
                <c:pt idx="7">
                  <c:v>Jarvisburg</c:v>
                </c:pt>
                <c:pt idx="8">
                  <c:v>Harbinger</c:v>
                </c:pt>
                <c:pt idx="9">
                  <c:v>Moyock</c:v>
                </c:pt>
                <c:pt idx="10">
                  <c:v>Point Harbor</c:v>
                </c:pt>
                <c:pt idx="11">
                  <c:v>Powels Point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y-o-y'!$D$85:$D$101</c15:sqref>
                  </c15:fullRef>
                </c:ext>
              </c:extLst>
              <c:f>('Total CC Permit Value y-o-y'!$D$85:$D$90,'Total CC Permit Value y-o-y'!$D$92:$D$94,'Total CC Permit Value y-o-y'!$D$96:$D$97,'Total CC Permit Value y-o-y'!$D$99,'Total CC Permit Value y-o-y'!$D$101)</c:f>
              <c:numCache>
                <c:formatCode>"$"#,##0</c:formatCode>
                <c:ptCount val="13"/>
                <c:pt idx="0">
                  <c:v>2284200</c:v>
                </c:pt>
                <c:pt idx="1">
                  <c:v>994010</c:v>
                </c:pt>
                <c:pt idx="2">
                  <c:v>20694973</c:v>
                </c:pt>
                <c:pt idx="3">
                  <c:v>2282100</c:v>
                </c:pt>
                <c:pt idx="4">
                  <c:v>38481299</c:v>
                </c:pt>
                <c:pt idx="5">
                  <c:v>1730378</c:v>
                </c:pt>
                <c:pt idx="6">
                  <c:v>4190111</c:v>
                </c:pt>
                <c:pt idx="7">
                  <c:v>2295000</c:v>
                </c:pt>
                <c:pt idx="8">
                  <c:v>650000</c:v>
                </c:pt>
                <c:pt idx="9">
                  <c:v>33123933</c:v>
                </c:pt>
                <c:pt idx="10">
                  <c:v>300000</c:v>
                </c:pt>
                <c:pt idx="11">
                  <c:v>1391653</c:v>
                </c:pt>
                <c:pt idx="12">
                  <c:v>110520557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'Total CC Permit Value y-o-y'!$A$85:$A$101</c15:sqref>
                        </c15:fullRef>
                        <c15:formulaRef>
                          <c15:sqref>('Total CC Permit Value y-o-y'!$A$85:$A$90,'Total CC Permit Value y-o-y'!$A$92:$A$94,'Total CC Permit Value y-o-y'!$A$96:$A$97,'Total CC Permit Value y-o-y'!$A$99,'Total CC Permit Value y-o-y'!$A$101)</c15:sqref>
                        </c15:formulaRef>
                      </c:ext>
                    </c:extLst>
                    <c:strCache>
                      <c:ptCount val="13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Grandy</c:v>
                      </c:pt>
                      <c:pt idx="7">
                        <c:v>Jarvisburg</c:v>
                      </c:pt>
                      <c:pt idx="8">
                        <c:v>Harbinger</c:v>
                      </c:pt>
                      <c:pt idx="9">
                        <c:v>Moyock</c:v>
                      </c:pt>
                      <c:pt idx="10">
                        <c:v>Point Harbor</c:v>
                      </c:pt>
                      <c:pt idx="11">
                        <c:v>Powels Point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 Value y-o-y'!$B$85:$B$101</c15:sqref>
                        </c15:fullRef>
                        <c15:formulaRef>
                          <c15:sqref>('Total CC Permit Value y-o-y'!$B$85:$B$90,'Total CC Permit Value y-o-y'!$B$92:$B$94,'Total CC Permit Value y-o-y'!$B$96:$B$97,'Total CC Permit Value y-o-y'!$B$99,'Total CC Permit Value y-o-y'!$B$101)</c15:sqref>
                        </c15:formulaRef>
                      </c:ext>
                    </c:extLst>
                    <c:numCache>
                      <c:formatCode>"$"#,##0</c:formatCode>
                      <c:ptCount val="13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3722940</c:v>
                      </c:pt>
                      <c:pt idx="7">
                        <c:v>1086000</c:v>
                      </c:pt>
                      <c:pt idx="8">
                        <c:v>1443000</c:v>
                      </c:pt>
                      <c:pt idx="9">
                        <c:v>68279296</c:v>
                      </c:pt>
                      <c:pt idx="10">
                        <c:v>1050900</c:v>
                      </c:pt>
                      <c:pt idx="11">
                        <c:v>4844000</c:v>
                      </c:pt>
                      <c:pt idx="12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44</c:v>
                </c:pt>
                <c:pt idx="3">
                  <c:v>14</c:v>
                </c:pt>
                <c:pt idx="4">
                  <c:v>38</c:v>
                </c:pt>
                <c:pt idx="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>
                <a:latin typeface="Arial Black" panose="020B0A040201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  <a:p>
            <a:pPr>
              <a:defRPr sz="1200">
                <a:latin typeface="Arial Black" panose="020B0A04020102020204" pitchFamily="34" charset="0"/>
                <a:cs typeface="Arial" panose="020B0604020202020204" pitchFamily="34" charset="0"/>
              </a:defRPr>
            </a:pPr>
            <a:r>
              <a:rPr lang="en-US" sz="1200">
                <a:latin typeface="Arial" panose="020B0604020202020204" pitchFamily="34" charset="0"/>
                <a:cs typeface="Arial" panose="020B0604020202020204" pitchFamily="34" charset="0"/>
              </a:rPr>
              <a:t>Residential</a:t>
            </a:r>
            <a:r>
              <a:rPr lang="en-US" sz="1200" baseline="0">
                <a:latin typeface="Arial" panose="020B0604020202020204" pitchFamily="34" charset="0"/>
                <a:cs typeface="Arial" panose="020B0604020202020204" pitchFamily="34" charset="0"/>
              </a:rPr>
              <a:t> New Construction</a:t>
            </a:r>
            <a:endParaRPr lang="en-US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14</c:v>
                </c:pt>
                <c:pt idx="1">
                  <c:v>1</c:v>
                </c:pt>
                <c:pt idx="2">
                  <c:v>44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11</c:v>
                </c:pt>
                <c:pt idx="7">
                  <c:v>38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29</c:v>
                </c:pt>
                <c:pt idx="1">
                  <c:v>13</c:v>
                </c:pt>
                <c:pt idx="2">
                  <c:v>57</c:v>
                </c:pt>
                <c:pt idx="3">
                  <c:v>15</c:v>
                </c:pt>
                <c:pt idx="4">
                  <c:v>3</c:v>
                </c:pt>
                <c:pt idx="5">
                  <c:v>15</c:v>
                </c:pt>
                <c:pt idx="6">
                  <c:v>1</c:v>
                </c:pt>
                <c:pt idx="7">
                  <c:v>151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Sheet1!$A$2</c:f>
              <c:strCache>
                <c:ptCount val="1"/>
                <c:pt idx="0">
                  <c:v>$200,000 - $499,999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Sheet1!$B$2:$AF$2</c:f>
              <c:numCache>
                <c:formatCode>General</c:formatCode>
                <c:ptCount val="31"/>
                <c:pt idx="0">
                  <c:v>145</c:v>
                </c:pt>
                <c:pt idx="1">
                  <c:v>137</c:v>
                </c:pt>
                <c:pt idx="2">
                  <c:v>176</c:v>
                </c:pt>
                <c:pt idx="3">
                  <c:v>167</c:v>
                </c:pt>
                <c:pt idx="4">
                  <c:v>153</c:v>
                </c:pt>
                <c:pt idx="5">
                  <c:v>125</c:v>
                </c:pt>
                <c:pt idx="6">
                  <c:v>114</c:v>
                </c:pt>
                <c:pt idx="7">
                  <c:v>93</c:v>
                </c:pt>
                <c:pt idx="8">
                  <c:v>105</c:v>
                </c:pt>
                <c:pt idx="9">
                  <c:v>110</c:v>
                </c:pt>
                <c:pt idx="10">
                  <c:v>121</c:v>
                </c:pt>
                <c:pt idx="11">
                  <c:v>99</c:v>
                </c:pt>
                <c:pt idx="12">
                  <c:v>87</c:v>
                </c:pt>
                <c:pt idx="13">
                  <c:v>69</c:v>
                </c:pt>
                <c:pt idx="14">
                  <c:v>105</c:v>
                </c:pt>
                <c:pt idx="15">
                  <c:v>97</c:v>
                </c:pt>
                <c:pt idx="16">
                  <c:v>90</c:v>
                </c:pt>
                <c:pt idx="17">
                  <c:v>91</c:v>
                </c:pt>
                <c:pt idx="18">
                  <c:v>64</c:v>
                </c:pt>
                <c:pt idx="19">
                  <c:v>85</c:v>
                </c:pt>
                <c:pt idx="20">
                  <c:v>55</c:v>
                </c:pt>
                <c:pt idx="21">
                  <c:v>51</c:v>
                </c:pt>
                <c:pt idx="22">
                  <c:v>67</c:v>
                </c:pt>
                <c:pt idx="23">
                  <c:v>52</c:v>
                </c:pt>
                <c:pt idx="24">
                  <c:v>41</c:v>
                </c:pt>
                <c:pt idx="25">
                  <c:v>64</c:v>
                </c:pt>
                <c:pt idx="26">
                  <c:v>84</c:v>
                </c:pt>
                <c:pt idx="27">
                  <c:v>63</c:v>
                </c:pt>
                <c:pt idx="28">
                  <c:v>76</c:v>
                </c:pt>
                <c:pt idx="29">
                  <c:v>62</c:v>
                </c:pt>
                <c:pt idx="3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1C-AF9B-36D7510F0579}"/>
            </c:ext>
          </c:extLst>
        </c:ser>
        <c:ser>
          <c:idx val="1"/>
          <c:order val="1"/>
          <c:tx>
            <c:strRef>
              <c:f>Sheet1!$A$3</c:f>
              <c:strCache>
                <c:ptCount val="1"/>
                <c:pt idx="0">
                  <c:v>Below $199,999K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Sheet1!$B$3:$AF$3</c:f>
              <c:numCache>
                <c:formatCode>General</c:formatCode>
                <c:ptCount val="31"/>
                <c:pt idx="0">
                  <c:v>15</c:v>
                </c:pt>
                <c:pt idx="1">
                  <c:v>13</c:v>
                </c:pt>
                <c:pt idx="2">
                  <c:v>30</c:v>
                </c:pt>
                <c:pt idx="3">
                  <c:v>27</c:v>
                </c:pt>
                <c:pt idx="4">
                  <c:v>31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15</c:v>
                </c:pt>
                <c:pt idx="9">
                  <c:v>13</c:v>
                </c:pt>
                <c:pt idx="10">
                  <c:v>18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20</c:v>
                </c:pt>
                <c:pt idx="15">
                  <c:v>7</c:v>
                </c:pt>
                <c:pt idx="16">
                  <c:v>3</c:v>
                </c:pt>
                <c:pt idx="17">
                  <c:v>12</c:v>
                </c:pt>
                <c:pt idx="18">
                  <c:v>11</c:v>
                </c:pt>
                <c:pt idx="19">
                  <c:v>14</c:v>
                </c:pt>
                <c:pt idx="20">
                  <c:v>7</c:v>
                </c:pt>
                <c:pt idx="21">
                  <c:v>9</c:v>
                </c:pt>
                <c:pt idx="22">
                  <c:v>8</c:v>
                </c:pt>
                <c:pt idx="23">
                  <c:v>9</c:v>
                </c:pt>
                <c:pt idx="24">
                  <c:v>2</c:v>
                </c:pt>
                <c:pt idx="25">
                  <c:v>12</c:v>
                </c:pt>
                <c:pt idx="26">
                  <c:v>2</c:v>
                </c:pt>
                <c:pt idx="27">
                  <c:v>12</c:v>
                </c:pt>
                <c:pt idx="28">
                  <c:v>6</c:v>
                </c:pt>
                <c:pt idx="29">
                  <c:v>11</c:v>
                </c:pt>
                <c:pt idx="3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1C-AF9B-36D7510F0579}"/>
            </c:ext>
          </c:extLst>
        </c:ser>
        <c:ser>
          <c:idx val="2"/>
          <c:order val="2"/>
          <c:tx>
            <c:strRef>
              <c:f>Sheet1!$A$4</c:f>
              <c:strCache>
                <c:ptCount val="1"/>
                <c:pt idx="0">
                  <c:v>$500,000 - $749,999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Sheet1!$B$4:$AF$4</c:f>
              <c:numCache>
                <c:formatCode>General</c:formatCode>
                <c:ptCount val="31"/>
                <c:pt idx="0">
                  <c:v>65</c:v>
                </c:pt>
                <c:pt idx="1">
                  <c:v>53</c:v>
                </c:pt>
                <c:pt idx="2">
                  <c:v>83</c:v>
                </c:pt>
                <c:pt idx="3">
                  <c:v>74</c:v>
                </c:pt>
                <c:pt idx="4">
                  <c:v>75</c:v>
                </c:pt>
                <c:pt idx="5">
                  <c:v>86</c:v>
                </c:pt>
                <c:pt idx="6">
                  <c:v>73</c:v>
                </c:pt>
                <c:pt idx="7">
                  <c:v>66</c:v>
                </c:pt>
                <c:pt idx="8">
                  <c:v>56</c:v>
                </c:pt>
                <c:pt idx="9">
                  <c:v>74</c:v>
                </c:pt>
                <c:pt idx="10">
                  <c:v>61</c:v>
                </c:pt>
                <c:pt idx="11">
                  <c:v>61</c:v>
                </c:pt>
                <c:pt idx="12">
                  <c:v>52</c:v>
                </c:pt>
                <c:pt idx="13">
                  <c:v>42</c:v>
                </c:pt>
                <c:pt idx="14">
                  <c:v>80</c:v>
                </c:pt>
                <c:pt idx="15">
                  <c:v>77</c:v>
                </c:pt>
                <c:pt idx="16">
                  <c:v>71</c:v>
                </c:pt>
                <c:pt idx="17">
                  <c:v>68</c:v>
                </c:pt>
                <c:pt idx="18">
                  <c:v>46</c:v>
                </c:pt>
                <c:pt idx="19">
                  <c:v>55</c:v>
                </c:pt>
                <c:pt idx="20">
                  <c:v>56</c:v>
                </c:pt>
                <c:pt idx="21">
                  <c:v>45</c:v>
                </c:pt>
                <c:pt idx="22">
                  <c:v>48</c:v>
                </c:pt>
                <c:pt idx="23">
                  <c:v>35</c:v>
                </c:pt>
                <c:pt idx="24">
                  <c:v>27</c:v>
                </c:pt>
                <c:pt idx="25">
                  <c:v>39</c:v>
                </c:pt>
                <c:pt idx="26">
                  <c:v>57</c:v>
                </c:pt>
                <c:pt idx="27">
                  <c:v>48</c:v>
                </c:pt>
                <c:pt idx="28">
                  <c:v>57</c:v>
                </c:pt>
                <c:pt idx="29">
                  <c:v>53</c:v>
                </c:pt>
                <c:pt idx="3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E-401C-AF9B-36D7510F0579}"/>
            </c:ext>
          </c:extLst>
        </c:ser>
        <c:ser>
          <c:idx val="3"/>
          <c:order val="3"/>
          <c:tx>
            <c:strRef>
              <c:f>Sheet1!$A$5</c:f>
              <c:strCache>
                <c:ptCount val="1"/>
                <c:pt idx="0">
                  <c:v>$750,000 and Above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cat>
            <c:numRef>
              <c:f>Sheet1!$B$1:$AF$1</c:f>
              <c:numCache>
                <c:formatCode>mmm\-yy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Sheet1!$B$5:$AF$5</c:f>
              <c:numCache>
                <c:formatCode>General</c:formatCode>
                <c:ptCount val="31"/>
                <c:pt idx="0">
                  <c:v>38</c:v>
                </c:pt>
                <c:pt idx="1">
                  <c:v>35</c:v>
                </c:pt>
                <c:pt idx="2">
                  <c:v>88</c:v>
                </c:pt>
                <c:pt idx="3">
                  <c:v>80</c:v>
                </c:pt>
                <c:pt idx="4">
                  <c:v>78</c:v>
                </c:pt>
                <c:pt idx="5">
                  <c:v>88</c:v>
                </c:pt>
                <c:pt idx="6">
                  <c:v>56</c:v>
                </c:pt>
                <c:pt idx="7">
                  <c:v>52</c:v>
                </c:pt>
                <c:pt idx="8">
                  <c:v>54</c:v>
                </c:pt>
                <c:pt idx="9">
                  <c:v>56</c:v>
                </c:pt>
                <c:pt idx="10">
                  <c:v>67</c:v>
                </c:pt>
                <c:pt idx="11">
                  <c:v>70</c:v>
                </c:pt>
                <c:pt idx="12">
                  <c:v>78</c:v>
                </c:pt>
                <c:pt idx="13">
                  <c:v>63</c:v>
                </c:pt>
                <c:pt idx="14">
                  <c:v>95</c:v>
                </c:pt>
                <c:pt idx="15">
                  <c:v>84</c:v>
                </c:pt>
                <c:pt idx="16">
                  <c:v>83</c:v>
                </c:pt>
                <c:pt idx="17">
                  <c:v>64</c:v>
                </c:pt>
                <c:pt idx="18">
                  <c:v>50</c:v>
                </c:pt>
                <c:pt idx="19">
                  <c:v>47</c:v>
                </c:pt>
                <c:pt idx="20">
                  <c:v>49</c:v>
                </c:pt>
                <c:pt idx="21">
                  <c:v>56</c:v>
                </c:pt>
                <c:pt idx="22">
                  <c:v>38</c:v>
                </c:pt>
                <c:pt idx="23">
                  <c:v>35</c:v>
                </c:pt>
                <c:pt idx="24">
                  <c:v>31</c:v>
                </c:pt>
                <c:pt idx="25">
                  <c:v>22</c:v>
                </c:pt>
                <c:pt idx="26">
                  <c:v>50</c:v>
                </c:pt>
                <c:pt idx="27">
                  <c:v>43</c:v>
                </c:pt>
                <c:pt idx="28">
                  <c:v>46</c:v>
                </c:pt>
                <c:pt idx="29">
                  <c:v>63</c:v>
                </c:pt>
                <c:pt idx="30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E-401C-AF9B-36D7510F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533632"/>
        <c:axId val="50398960"/>
      </c:lineChart>
      <c:dateAx>
        <c:axId val="266533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8960"/>
        <c:crosses val="autoZero"/>
        <c:auto val="1"/>
        <c:lblOffset val="100"/>
        <c:baseTimeUnit val="months"/>
      </c:dateAx>
      <c:valAx>
        <c:axId val="503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Inventory'!$A$43:$GM$44</c:f>
              <c:multiLvlStrCache>
                <c:ptCount val="195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  <c:pt idx="188">
                    <c:v>Mar-23</c:v>
                  </c:pt>
                  <c:pt idx="189">
                    <c:v>Apr-23</c:v>
                  </c:pt>
                  <c:pt idx="190">
                    <c:v>May-23</c:v>
                  </c:pt>
                  <c:pt idx="191">
                    <c:v>Jun-23</c:v>
                  </c:pt>
                  <c:pt idx="192">
                    <c:v>Jul-23</c:v>
                  </c:pt>
                  <c:pt idx="193">
                    <c:v>Aug-23</c:v>
                  </c:pt>
                  <c:pt idx="194">
                    <c:v>Sep-23</c:v>
                  </c:pt>
                </c:lvl>
                <c:lvl>
                  <c:pt idx="0">
                    <c:v>Total Inventory</c:v>
                  </c:pt>
                </c:lvl>
              </c:multiLvlStrCache>
            </c:multiLvlStrRef>
          </c:cat>
          <c:val>
            <c:numRef>
              <c:f>'YOY New Inventory'!$A$45:$GM$45</c:f>
              <c:numCache>
                <c:formatCode>General</c:formatCode>
                <c:ptCount val="195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1">
                  <c:v>4180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  <c:pt idx="188">
                  <c:v>759</c:v>
                </c:pt>
                <c:pt idx="189">
                  <c:v>768</c:v>
                </c:pt>
                <c:pt idx="190">
                  <c:v>767</c:v>
                </c:pt>
                <c:pt idx="191">
                  <c:v>784</c:v>
                </c:pt>
                <c:pt idx="192">
                  <c:v>834</c:v>
                </c:pt>
                <c:pt idx="193">
                  <c:v>838</c:v>
                </c:pt>
                <c:pt idx="194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759</c:v>
                </c:pt>
                <c:pt idx="3">
                  <c:v>768</c:v>
                </c:pt>
                <c:pt idx="4">
                  <c:v>767</c:v>
                </c:pt>
                <c:pt idx="5">
                  <c:v>784</c:v>
                </c:pt>
                <c:pt idx="6">
                  <c:v>834</c:v>
                </c:pt>
                <c:pt idx="7">
                  <c:v>838</c:v>
                </c:pt>
                <c:pt idx="8">
                  <c:v>843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sz="1200" b="1">
                <a:latin typeface="Arial Black" panose="020B0A040201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Data'!$B$2:$HP$2</c:f>
              <c:numCache>
                <c:formatCode>General</c:formatCode>
                <c:ptCount val="199"/>
                <c:pt idx="0">
                  <c:v>76</c:v>
                </c:pt>
                <c:pt idx="1">
                  <c:v>103</c:v>
                </c:pt>
                <c:pt idx="2">
                  <c:v>100</c:v>
                </c:pt>
                <c:pt idx="3">
                  <c:v>119</c:v>
                </c:pt>
                <c:pt idx="4">
                  <c:v>137</c:v>
                </c:pt>
                <c:pt idx="5">
                  <c:v>117</c:v>
                </c:pt>
                <c:pt idx="6">
                  <c:v>103</c:v>
                </c:pt>
                <c:pt idx="7">
                  <c:v>106</c:v>
                </c:pt>
                <c:pt idx="8">
                  <c:v>104</c:v>
                </c:pt>
                <c:pt idx="9">
                  <c:v>95</c:v>
                </c:pt>
                <c:pt idx="10">
                  <c:v>93</c:v>
                </c:pt>
                <c:pt idx="11">
                  <c:v>82</c:v>
                </c:pt>
                <c:pt idx="12">
                  <c:v>57</c:v>
                </c:pt>
                <c:pt idx="13">
                  <c:v>75</c:v>
                </c:pt>
                <c:pt idx="14">
                  <c:v>96</c:v>
                </c:pt>
                <c:pt idx="15">
                  <c:v>92</c:v>
                </c:pt>
                <c:pt idx="16">
                  <c:v>111</c:v>
                </c:pt>
                <c:pt idx="17">
                  <c:v>110</c:v>
                </c:pt>
                <c:pt idx="18">
                  <c:v>94</c:v>
                </c:pt>
                <c:pt idx="19">
                  <c:v>103</c:v>
                </c:pt>
                <c:pt idx="20">
                  <c:v>93</c:v>
                </c:pt>
                <c:pt idx="21">
                  <c:v>85</c:v>
                </c:pt>
                <c:pt idx="22">
                  <c:v>60</c:v>
                </c:pt>
                <c:pt idx="23">
                  <c:v>69</c:v>
                </c:pt>
                <c:pt idx="24">
                  <c:v>42</c:v>
                </c:pt>
                <c:pt idx="25">
                  <c:v>68</c:v>
                </c:pt>
                <c:pt idx="26">
                  <c:v>84</c:v>
                </c:pt>
                <c:pt idx="27">
                  <c:v>81</c:v>
                </c:pt>
                <c:pt idx="28">
                  <c:v>111</c:v>
                </c:pt>
                <c:pt idx="29">
                  <c:v>114</c:v>
                </c:pt>
                <c:pt idx="30">
                  <c:v>105</c:v>
                </c:pt>
                <c:pt idx="31">
                  <c:v>105</c:v>
                </c:pt>
                <c:pt idx="32">
                  <c:v>104</c:v>
                </c:pt>
                <c:pt idx="33">
                  <c:v>106</c:v>
                </c:pt>
                <c:pt idx="34">
                  <c:v>106</c:v>
                </c:pt>
                <c:pt idx="35">
                  <c:v>100</c:v>
                </c:pt>
                <c:pt idx="36">
                  <c:v>86</c:v>
                </c:pt>
                <c:pt idx="37">
                  <c:v>72</c:v>
                </c:pt>
                <c:pt idx="38">
                  <c:v>113</c:v>
                </c:pt>
                <c:pt idx="39">
                  <c:v>136</c:v>
                </c:pt>
                <c:pt idx="40">
                  <c:v>151</c:v>
                </c:pt>
                <c:pt idx="41">
                  <c:v>137</c:v>
                </c:pt>
                <c:pt idx="42">
                  <c:v>125</c:v>
                </c:pt>
                <c:pt idx="43">
                  <c:v>99</c:v>
                </c:pt>
                <c:pt idx="44">
                  <c:v>109</c:v>
                </c:pt>
                <c:pt idx="45">
                  <c:v>115</c:v>
                </c:pt>
                <c:pt idx="46">
                  <c:v>106</c:v>
                </c:pt>
                <c:pt idx="47">
                  <c:v>125</c:v>
                </c:pt>
                <c:pt idx="48">
                  <c:v>83</c:v>
                </c:pt>
                <c:pt idx="49">
                  <c:v>87</c:v>
                </c:pt>
                <c:pt idx="50">
                  <c:v>130</c:v>
                </c:pt>
                <c:pt idx="51">
                  <c:v>137</c:v>
                </c:pt>
                <c:pt idx="52">
                  <c:v>124</c:v>
                </c:pt>
                <c:pt idx="53">
                  <c:v>142</c:v>
                </c:pt>
                <c:pt idx="54">
                  <c:v>127</c:v>
                </c:pt>
                <c:pt idx="55">
                  <c:v>105</c:v>
                </c:pt>
                <c:pt idx="56">
                  <c:v>113</c:v>
                </c:pt>
                <c:pt idx="57">
                  <c:v>109</c:v>
                </c:pt>
                <c:pt idx="58">
                  <c:v>74</c:v>
                </c:pt>
                <c:pt idx="59">
                  <c:v>102</c:v>
                </c:pt>
                <c:pt idx="60">
                  <c:v>94</c:v>
                </c:pt>
                <c:pt idx="61">
                  <c:v>112</c:v>
                </c:pt>
                <c:pt idx="62">
                  <c:v>171</c:v>
                </c:pt>
                <c:pt idx="63">
                  <c:v>131</c:v>
                </c:pt>
                <c:pt idx="64">
                  <c:v>165</c:v>
                </c:pt>
                <c:pt idx="65">
                  <c:v>146</c:v>
                </c:pt>
                <c:pt idx="66">
                  <c:v>121</c:v>
                </c:pt>
                <c:pt idx="67">
                  <c:v>125</c:v>
                </c:pt>
                <c:pt idx="68">
                  <c:v>146</c:v>
                </c:pt>
                <c:pt idx="69">
                  <c:v>134</c:v>
                </c:pt>
                <c:pt idx="70">
                  <c:v>129</c:v>
                </c:pt>
                <c:pt idx="71">
                  <c:v>109</c:v>
                </c:pt>
                <c:pt idx="72">
                  <c:v>89</c:v>
                </c:pt>
                <c:pt idx="73">
                  <c:v>91</c:v>
                </c:pt>
                <c:pt idx="74">
                  <c:v>136</c:v>
                </c:pt>
                <c:pt idx="75">
                  <c:v>168</c:v>
                </c:pt>
                <c:pt idx="76">
                  <c:v>157</c:v>
                </c:pt>
                <c:pt idx="77">
                  <c:v>150</c:v>
                </c:pt>
                <c:pt idx="78">
                  <c:v>161</c:v>
                </c:pt>
                <c:pt idx="79">
                  <c:v>136</c:v>
                </c:pt>
                <c:pt idx="80">
                  <c:v>127</c:v>
                </c:pt>
                <c:pt idx="81">
                  <c:v>114</c:v>
                </c:pt>
                <c:pt idx="82">
                  <c:v>115</c:v>
                </c:pt>
                <c:pt idx="83">
                  <c:v>125</c:v>
                </c:pt>
                <c:pt idx="84">
                  <c:v>106</c:v>
                </c:pt>
                <c:pt idx="85">
                  <c:v>88</c:v>
                </c:pt>
                <c:pt idx="86">
                  <c:v>115</c:v>
                </c:pt>
                <c:pt idx="87">
                  <c:v>149</c:v>
                </c:pt>
                <c:pt idx="88">
                  <c:v>192</c:v>
                </c:pt>
                <c:pt idx="89">
                  <c:v>147</c:v>
                </c:pt>
                <c:pt idx="90">
                  <c:v>122</c:v>
                </c:pt>
                <c:pt idx="91">
                  <c:v>127</c:v>
                </c:pt>
                <c:pt idx="92">
                  <c:v>142</c:v>
                </c:pt>
                <c:pt idx="93">
                  <c:v>144</c:v>
                </c:pt>
                <c:pt idx="94">
                  <c:v>118</c:v>
                </c:pt>
                <c:pt idx="95">
                  <c:v>157</c:v>
                </c:pt>
                <c:pt idx="96">
                  <c:v>96</c:v>
                </c:pt>
                <c:pt idx="97">
                  <c:v>105</c:v>
                </c:pt>
                <c:pt idx="98">
                  <c:v>140</c:v>
                </c:pt>
                <c:pt idx="99">
                  <c:v>153</c:v>
                </c:pt>
                <c:pt idx="100">
                  <c:v>202</c:v>
                </c:pt>
                <c:pt idx="101">
                  <c:v>185</c:v>
                </c:pt>
                <c:pt idx="102">
                  <c:v>171</c:v>
                </c:pt>
                <c:pt idx="103">
                  <c:v>146</c:v>
                </c:pt>
                <c:pt idx="104">
                  <c:v>143</c:v>
                </c:pt>
                <c:pt idx="105">
                  <c:v>159</c:v>
                </c:pt>
                <c:pt idx="106">
                  <c:v>143</c:v>
                </c:pt>
                <c:pt idx="107">
                  <c:v>148</c:v>
                </c:pt>
                <c:pt idx="108">
                  <c:v>111</c:v>
                </c:pt>
                <c:pt idx="109">
                  <c:v>92</c:v>
                </c:pt>
                <c:pt idx="110">
                  <c:v>138</c:v>
                </c:pt>
                <c:pt idx="111">
                  <c:v>158</c:v>
                </c:pt>
                <c:pt idx="112">
                  <c:v>175</c:v>
                </c:pt>
                <c:pt idx="113">
                  <c:v>185</c:v>
                </c:pt>
                <c:pt idx="114">
                  <c:v>155</c:v>
                </c:pt>
                <c:pt idx="115">
                  <c:v>159</c:v>
                </c:pt>
                <c:pt idx="116">
                  <c:v>159</c:v>
                </c:pt>
                <c:pt idx="117">
                  <c:v>145</c:v>
                </c:pt>
                <c:pt idx="118">
                  <c:v>140</c:v>
                </c:pt>
                <c:pt idx="119">
                  <c:v>173</c:v>
                </c:pt>
                <c:pt idx="120">
                  <c:v>112</c:v>
                </c:pt>
                <c:pt idx="121">
                  <c:v>129</c:v>
                </c:pt>
                <c:pt idx="122">
                  <c:v>180</c:v>
                </c:pt>
                <c:pt idx="123">
                  <c:v>180</c:v>
                </c:pt>
                <c:pt idx="124">
                  <c:v>203</c:v>
                </c:pt>
                <c:pt idx="125">
                  <c:v>218</c:v>
                </c:pt>
                <c:pt idx="126">
                  <c:v>136</c:v>
                </c:pt>
                <c:pt idx="127">
                  <c:v>171</c:v>
                </c:pt>
                <c:pt idx="128">
                  <c:v>162</c:v>
                </c:pt>
                <c:pt idx="129">
                  <c:v>166</c:v>
                </c:pt>
                <c:pt idx="130">
                  <c:v>164</c:v>
                </c:pt>
                <c:pt idx="131">
                  <c:v>164</c:v>
                </c:pt>
                <c:pt idx="132">
                  <c:v>118</c:v>
                </c:pt>
                <c:pt idx="133">
                  <c:v>89</c:v>
                </c:pt>
                <c:pt idx="134">
                  <c:v>187</c:v>
                </c:pt>
                <c:pt idx="135">
                  <c:v>186</c:v>
                </c:pt>
                <c:pt idx="136">
                  <c:v>219</c:v>
                </c:pt>
                <c:pt idx="137">
                  <c:v>188</c:v>
                </c:pt>
                <c:pt idx="138">
                  <c:v>172</c:v>
                </c:pt>
                <c:pt idx="139">
                  <c:v>189</c:v>
                </c:pt>
                <c:pt idx="140">
                  <c:v>142</c:v>
                </c:pt>
                <c:pt idx="141">
                  <c:v>176</c:v>
                </c:pt>
                <c:pt idx="142">
                  <c:v>135</c:v>
                </c:pt>
                <c:pt idx="143">
                  <c:v>166</c:v>
                </c:pt>
                <c:pt idx="144">
                  <c:v>119</c:v>
                </c:pt>
                <c:pt idx="145">
                  <c:v>123</c:v>
                </c:pt>
                <c:pt idx="146">
                  <c:v>184</c:v>
                </c:pt>
                <c:pt idx="147">
                  <c:v>189</c:v>
                </c:pt>
                <c:pt idx="148">
                  <c:v>217</c:v>
                </c:pt>
                <c:pt idx="149">
                  <c:v>190</c:v>
                </c:pt>
                <c:pt idx="150">
                  <c:v>185</c:v>
                </c:pt>
                <c:pt idx="151">
                  <c:v>201</c:v>
                </c:pt>
                <c:pt idx="152">
                  <c:v>162</c:v>
                </c:pt>
                <c:pt idx="153">
                  <c:v>189</c:v>
                </c:pt>
                <c:pt idx="154">
                  <c:v>206</c:v>
                </c:pt>
                <c:pt idx="155">
                  <c:v>174</c:v>
                </c:pt>
                <c:pt idx="156">
                  <c:v>148</c:v>
                </c:pt>
                <c:pt idx="157">
                  <c:v>146</c:v>
                </c:pt>
                <c:pt idx="158">
                  <c:v>198</c:v>
                </c:pt>
                <c:pt idx="159">
                  <c:v>154</c:v>
                </c:pt>
                <c:pt idx="160">
                  <c:v>150</c:v>
                </c:pt>
                <c:pt idx="161">
                  <c:v>221</c:v>
                </c:pt>
                <c:pt idx="162">
                  <c:v>396</c:v>
                </c:pt>
                <c:pt idx="163">
                  <c:v>322</c:v>
                </c:pt>
                <c:pt idx="164">
                  <c:v>358</c:v>
                </c:pt>
                <c:pt idx="165">
                  <c:v>372</c:v>
                </c:pt>
                <c:pt idx="166">
                  <c:v>310</c:v>
                </c:pt>
                <c:pt idx="167">
                  <c:v>316</c:v>
                </c:pt>
                <c:pt idx="168">
                  <c:v>263</c:v>
                </c:pt>
                <c:pt idx="169">
                  <c:v>237</c:v>
                </c:pt>
                <c:pt idx="170">
                  <c:v>377</c:v>
                </c:pt>
                <c:pt idx="171">
                  <c:v>349</c:v>
                </c:pt>
                <c:pt idx="172">
                  <c:v>337</c:v>
                </c:pt>
                <c:pt idx="173">
                  <c:v>326</c:v>
                </c:pt>
                <c:pt idx="174">
                  <c:v>263</c:v>
                </c:pt>
                <c:pt idx="175">
                  <c:v>234</c:v>
                </c:pt>
                <c:pt idx="176">
                  <c:v>230</c:v>
                </c:pt>
                <c:pt idx="177">
                  <c:v>253</c:v>
                </c:pt>
                <c:pt idx="178">
                  <c:v>267</c:v>
                </c:pt>
                <c:pt idx="179">
                  <c:v>240</c:v>
                </c:pt>
                <c:pt idx="180">
                  <c:v>225</c:v>
                </c:pt>
                <c:pt idx="181">
                  <c:v>182</c:v>
                </c:pt>
                <c:pt idx="182">
                  <c:v>300</c:v>
                </c:pt>
                <c:pt idx="183">
                  <c:v>265</c:v>
                </c:pt>
                <c:pt idx="184">
                  <c:v>247</c:v>
                </c:pt>
                <c:pt idx="185">
                  <c:v>235</c:v>
                </c:pt>
                <c:pt idx="186">
                  <c:v>171</c:v>
                </c:pt>
                <c:pt idx="187">
                  <c:v>201</c:v>
                </c:pt>
                <c:pt idx="188">
                  <c:v>179</c:v>
                </c:pt>
                <c:pt idx="189">
                  <c:v>161</c:v>
                </c:pt>
                <c:pt idx="190">
                  <c:v>161</c:v>
                </c:pt>
                <c:pt idx="191">
                  <c:v>131</c:v>
                </c:pt>
                <c:pt idx="192">
                  <c:v>101</c:v>
                </c:pt>
                <c:pt idx="193">
                  <c:v>137</c:v>
                </c:pt>
                <c:pt idx="194">
                  <c:v>193</c:v>
                </c:pt>
                <c:pt idx="195">
                  <c:v>166</c:v>
                </c:pt>
                <c:pt idx="196">
                  <c:v>185</c:v>
                </c:pt>
                <c:pt idx="197">
                  <c:v>189</c:v>
                </c:pt>
                <c:pt idx="198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Data'!$B$3:$HP$3</c:f>
              <c:numCache>
                <c:formatCode>General</c:formatCode>
                <c:ptCount val="199"/>
                <c:pt idx="0">
                  <c:v>19</c:v>
                </c:pt>
                <c:pt idx="1">
                  <c:v>19</c:v>
                </c:pt>
                <c:pt idx="2">
                  <c:v>11</c:v>
                </c:pt>
                <c:pt idx="3">
                  <c:v>22</c:v>
                </c:pt>
                <c:pt idx="4">
                  <c:v>33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28</c:v>
                </c:pt>
                <c:pt idx="9">
                  <c:v>26</c:v>
                </c:pt>
                <c:pt idx="10">
                  <c:v>35</c:v>
                </c:pt>
                <c:pt idx="11">
                  <c:v>19</c:v>
                </c:pt>
                <c:pt idx="12">
                  <c:v>30</c:v>
                </c:pt>
                <c:pt idx="13">
                  <c:v>22</c:v>
                </c:pt>
                <c:pt idx="14">
                  <c:v>13</c:v>
                </c:pt>
                <c:pt idx="15">
                  <c:v>29</c:v>
                </c:pt>
                <c:pt idx="16">
                  <c:v>22</c:v>
                </c:pt>
                <c:pt idx="17">
                  <c:v>25</c:v>
                </c:pt>
                <c:pt idx="18">
                  <c:v>17</c:v>
                </c:pt>
                <c:pt idx="19">
                  <c:v>24</c:v>
                </c:pt>
                <c:pt idx="20">
                  <c:v>33</c:v>
                </c:pt>
                <c:pt idx="21">
                  <c:v>16</c:v>
                </c:pt>
                <c:pt idx="22">
                  <c:v>20</c:v>
                </c:pt>
                <c:pt idx="23">
                  <c:v>13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6</c:v>
                </c:pt>
                <c:pt idx="28">
                  <c:v>15</c:v>
                </c:pt>
                <c:pt idx="29">
                  <c:v>28</c:v>
                </c:pt>
                <c:pt idx="30">
                  <c:v>16</c:v>
                </c:pt>
                <c:pt idx="31">
                  <c:v>29</c:v>
                </c:pt>
                <c:pt idx="32">
                  <c:v>33</c:v>
                </c:pt>
                <c:pt idx="33">
                  <c:v>34</c:v>
                </c:pt>
                <c:pt idx="34">
                  <c:v>22</c:v>
                </c:pt>
                <c:pt idx="35">
                  <c:v>24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26</c:v>
                </c:pt>
                <c:pt idx="40">
                  <c:v>18</c:v>
                </c:pt>
                <c:pt idx="41">
                  <c:v>28</c:v>
                </c:pt>
                <c:pt idx="42">
                  <c:v>21</c:v>
                </c:pt>
                <c:pt idx="43">
                  <c:v>30</c:v>
                </c:pt>
                <c:pt idx="44">
                  <c:v>33</c:v>
                </c:pt>
                <c:pt idx="45">
                  <c:v>23</c:v>
                </c:pt>
                <c:pt idx="46">
                  <c:v>30</c:v>
                </c:pt>
                <c:pt idx="47">
                  <c:v>29</c:v>
                </c:pt>
                <c:pt idx="48">
                  <c:v>15</c:v>
                </c:pt>
                <c:pt idx="49">
                  <c:v>18</c:v>
                </c:pt>
                <c:pt idx="50">
                  <c:v>37</c:v>
                </c:pt>
                <c:pt idx="51">
                  <c:v>27</c:v>
                </c:pt>
                <c:pt idx="52">
                  <c:v>32</c:v>
                </c:pt>
                <c:pt idx="53">
                  <c:v>33</c:v>
                </c:pt>
                <c:pt idx="54">
                  <c:v>18</c:v>
                </c:pt>
                <c:pt idx="55">
                  <c:v>27</c:v>
                </c:pt>
                <c:pt idx="56">
                  <c:v>23</c:v>
                </c:pt>
                <c:pt idx="57">
                  <c:v>18</c:v>
                </c:pt>
                <c:pt idx="58">
                  <c:v>45</c:v>
                </c:pt>
                <c:pt idx="59">
                  <c:v>38</c:v>
                </c:pt>
                <c:pt idx="60">
                  <c:v>19</c:v>
                </c:pt>
                <c:pt idx="61">
                  <c:v>30</c:v>
                </c:pt>
                <c:pt idx="62">
                  <c:v>50</c:v>
                </c:pt>
                <c:pt idx="63">
                  <c:v>51</c:v>
                </c:pt>
                <c:pt idx="64">
                  <c:v>40</c:v>
                </c:pt>
                <c:pt idx="65">
                  <c:v>35</c:v>
                </c:pt>
                <c:pt idx="66">
                  <c:v>30</c:v>
                </c:pt>
                <c:pt idx="67">
                  <c:v>46</c:v>
                </c:pt>
                <c:pt idx="68">
                  <c:v>29</c:v>
                </c:pt>
                <c:pt idx="69">
                  <c:v>40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52</c:v>
                </c:pt>
                <c:pt idx="74">
                  <c:v>44</c:v>
                </c:pt>
                <c:pt idx="75">
                  <c:v>41</c:v>
                </c:pt>
                <c:pt idx="76">
                  <c:v>36</c:v>
                </c:pt>
                <c:pt idx="77">
                  <c:v>34</c:v>
                </c:pt>
                <c:pt idx="78">
                  <c:v>39</c:v>
                </c:pt>
                <c:pt idx="79">
                  <c:v>44</c:v>
                </c:pt>
                <c:pt idx="80">
                  <c:v>38</c:v>
                </c:pt>
                <c:pt idx="81">
                  <c:v>48</c:v>
                </c:pt>
                <c:pt idx="82">
                  <c:v>30</c:v>
                </c:pt>
                <c:pt idx="83">
                  <c:v>59</c:v>
                </c:pt>
                <c:pt idx="84">
                  <c:v>22</c:v>
                </c:pt>
                <c:pt idx="85">
                  <c:v>26</c:v>
                </c:pt>
                <c:pt idx="86">
                  <c:v>30</c:v>
                </c:pt>
                <c:pt idx="87">
                  <c:v>38</c:v>
                </c:pt>
                <c:pt idx="88">
                  <c:v>33</c:v>
                </c:pt>
                <c:pt idx="89">
                  <c:v>51</c:v>
                </c:pt>
                <c:pt idx="90">
                  <c:v>75</c:v>
                </c:pt>
                <c:pt idx="91">
                  <c:v>46</c:v>
                </c:pt>
                <c:pt idx="92">
                  <c:v>53</c:v>
                </c:pt>
                <c:pt idx="93">
                  <c:v>48</c:v>
                </c:pt>
                <c:pt idx="94">
                  <c:v>34</c:v>
                </c:pt>
                <c:pt idx="95">
                  <c:v>35</c:v>
                </c:pt>
                <c:pt idx="96">
                  <c:v>32</c:v>
                </c:pt>
                <c:pt idx="97">
                  <c:v>31</c:v>
                </c:pt>
                <c:pt idx="98">
                  <c:v>40</c:v>
                </c:pt>
                <c:pt idx="99">
                  <c:v>38</c:v>
                </c:pt>
                <c:pt idx="100">
                  <c:v>37</c:v>
                </c:pt>
                <c:pt idx="101">
                  <c:v>42</c:v>
                </c:pt>
                <c:pt idx="102">
                  <c:v>44</c:v>
                </c:pt>
                <c:pt idx="103">
                  <c:v>39</c:v>
                </c:pt>
                <c:pt idx="104">
                  <c:v>51</c:v>
                </c:pt>
                <c:pt idx="105">
                  <c:v>39</c:v>
                </c:pt>
                <c:pt idx="106">
                  <c:v>28</c:v>
                </c:pt>
                <c:pt idx="107">
                  <c:v>46</c:v>
                </c:pt>
                <c:pt idx="108">
                  <c:v>32</c:v>
                </c:pt>
                <c:pt idx="109">
                  <c:v>37</c:v>
                </c:pt>
                <c:pt idx="110">
                  <c:v>43</c:v>
                </c:pt>
                <c:pt idx="111">
                  <c:v>38</c:v>
                </c:pt>
                <c:pt idx="112">
                  <c:v>39</c:v>
                </c:pt>
                <c:pt idx="113">
                  <c:v>48</c:v>
                </c:pt>
                <c:pt idx="114">
                  <c:v>46</c:v>
                </c:pt>
                <c:pt idx="115">
                  <c:v>44</c:v>
                </c:pt>
                <c:pt idx="116">
                  <c:v>51</c:v>
                </c:pt>
                <c:pt idx="117">
                  <c:v>44</c:v>
                </c:pt>
                <c:pt idx="118">
                  <c:v>26</c:v>
                </c:pt>
                <c:pt idx="119">
                  <c:v>23</c:v>
                </c:pt>
                <c:pt idx="120">
                  <c:v>29</c:v>
                </c:pt>
                <c:pt idx="121">
                  <c:v>19</c:v>
                </c:pt>
                <c:pt idx="122">
                  <c:v>54</c:v>
                </c:pt>
                <c:pt idx="123">
                  <c:v>33</c:v>
                </c:pt>
                <c:pt idx="124">
                  <c:v>45</c:v>
                </c:pt>
                <c:pt idx="125">
                  <c:v>76</c:v>
                </c:pt>
                <c:pt idx="126">
                  <c:v>49</c:v>
                </c:pt>
                <c:pt idx="127">
                  <c:v>52</c:v>
                </c:pt>
                <c:pt idx="128">
                  <c:v>44</c:v>
                </c:pt>
                <c:pt idx="129">
                  <c:v>66</c:v>
                </c:pt>
                <c:pt idx="130">
                  <c:v>42</c:v>
                </c:pt>
                <c:pt idx="131">
                  <c:v>38</c:v>
                </c:pt>
                <c:pt idx="132">
                  <c:v>35</c:v>
                </c:pt>
                <c:pt idx="133">
                  <c:v>22</c:v>
                </c:pt>
                <c:pt idx="134">
                  <c:v>43</c:v>
                </c:pt>
                <c:pt idx="135">
                  <c:v>36</c:v>
                </c:pt>
                <c:pt idx="136">
                  <c:v>44</c:v>
                </c:pt>
                <c:pt idx="137">
                  <c:v>53</c:v>
                </c:pt>
                <c:pt idx="138">
                  <c:v>37</c:v>
                </c:pt>
                <c:pt idx="139">
                  <c:v>39</c:v>
                </c:pt>
                <c:pt idx="140">
                  <c:v>35</c:v>
                </c:pt>
                <c:pt idx="141">
                  <c:v>36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37</c:v>
                </c:pt>
                <c:pt idx="146">
                  <c:v>30</c:v>
                </c:pt>
                <c:pt idx="147">
                  <c:v>37</c:v>
                </c:pt>
                <c:pt idx="148">
                  <c:v>35</c:v>
                </c:pt>
                <c:pt idx="149">
                  <c:v>39</c:v>
                </c:pt>
                <c:pt idx="150">
                  <c:v>45</c:v>
                </c:pt>
                <c:pt idx="151">
                  <c:v>39</c:v>
                </c:pt>
                <c:pt idx="152">
                  <c:v>35</c:v>
                </c:pt>
                <c:pt idx="153">
                  <c:v>32</c:v>
                </c:pt>
                <c:pt idx="154">
                  <c:v>43</c:v>
                </c:pt>
                <c:pt idx="155">
                  <c:v>41</c:v>
                </c:pt>
                <c:pt idx="156">
                  <c:v>29</c:v>
                </c:pt>
                <c:pt idx="157">
                  <c:v>33</c:v>
                </c:pt>
                <c:pt idx="158">
                  <c:v>38</c:v>
                </c:pt>
                <c:pt idx="159">
                  <c:v>25</c:v>
                </c:pt>
                <c:pt idx="160">
                  <c:v>27</c:v>
                </c:pt>
                <c:pt idx="161">
                  <c:v>27</c:v>
                </c:pt>
                <c:pt idx="162">
                  <c:v>55</c:v>
                </c:pt>
                <c:pt idx="163">
                  <c:v>78</c:v>
                </c:pt>
                <c:pt idx="164">
                  <c:v>80</c:v>
                </c:pt>
                <c:pt idx="165">
                  <c:v>86</c:v>
                </c:pt>
                <c:pt idx="166">
                  <c:v>71</c:v>
                </c:pt>
                <c:pt idx="167">
                  <c:v>80</c:v>
                </c:pt>
                <c:pt idx="168">
                  <c:v>68</c:v>
                </c:pt>
                <c:pt idx="169">
                  <c:v>57</c:v>
                </c:pt>
                <c:pt idx="170">
                  <c:v>67</c:v>
                </c:pt>
                <c:pt idx="171">
                  <c:v>93</c:v>
                </c:pt>
                <c:pt idx="172">
                  <c:v>99</c:v>
                </c:pt>
                <c:pt idx="173">
                  <c:v>103</c:v>
                </c:pt>
                <c:pt idx="174">
                  <c:v>97</c:v>
                </c:pt>
                <c:pt idx="175">
                  <c:v>89</c:v>
                </c:pt>
                <c:pt idx="176">
                  <c:v>81</c:v>
                </c:pt>
                <c:pt idx="177">
                  <c:v>75</c:v>
                </c:pt>
                <c:pt idx="178">
                  <c:v>70</c:v>
                </c:pt>
                <c:pt idx="179">
                  <c:v>76</c:v>
                </c:pt>
                <c:pt idx="180">
                  <c:v>56</c:v>
                </c:pt>
                <c:pt idx="181">
                  <c:v>61</c:v>
                </c:pt>
                <c:pt idx="182">
                  <c:v>80</c:v>
                </c:pt>
                <c:pt idx="183">
                  <c:v>75</c:v>
                </c:pt>
                <c:pt idx="184">
                  <c:v>81</c:v>
                </c:pt>
                <c:pt idx="185">
                  <c:v>51</c:v>
                </c:pt>
                <c:pt idx="186">
                  <c:v>56</c:v>
                </c:pt>
                <c:pt idx="187">
                  <c:v>62</c:v>
                </c:pt>
                <c:pt idx="188">
                  <c:v>49</c:v>
                </c:pt>
                <c:pt idx="189">
                  <c:v>43</c:v>
                </c:pt>
                <c:pt idx="190">
                  <c:v>31</c:v>
                </c:pt>
                <c:pt idx="191">
                  <c:v>36</c:v>
                </c:pt>
                <c:pt idx="192">
                  <c:v>38</c:v>
                </c:pt>
                <c:pt idx="193">
                  <c:v>36</c:v>
                </c:pt>
                <c:pt idx="194">
                  <c:v>43</c:v>
                </c:pt>
                <c:pt idx="195">
                  <c:v>48</c:v>
                </c:pt>
                <c:pt idx="196">
                  <c:v>41</c:v>
                </c:pt>
                <c:pt idx="197">
                  <c:v>55</c:v>
                </c:pt>
                <c:pt idx="19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Data'!$B$1:$HP$1</c:f>
              <c:numCache>
                <c:formatCode>[$-409]mmm\-yy</c:formatCode>
                <c:ptCount val="199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</c:numCache>
            </c:numRef>
          </c:cat>
          <c:val>
            <c:numRef>
              <c:f>'Unit Sales Data'!$B$4:$HP$4</c:f>
              <c:numCache>
                <c:formatCode>General</c:formatCode>
                <c:ptCount val="19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4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2</c:v>
                </c:pt>
                <c:pt idx="83">
                  <c:v>5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6</c:v>
                </c:pt>
                <c:pt idx="93">
                  <c:v>0</c:v>
                </c:pt>
                <c:pt idx="94">
                  <c:v>1</c:v>
                </c:pt>
                <c:pt idx="95">
                  <c:v>10</c:v>
                </c:pt>
                <c:pt idx="96">
                  <c:v>1</c:v>
                </c:pt>
                <c:pt idx="97">
                  <c:v>6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4</c:v>
                </c:pt>
                <c:pt idx="105">
                  <c:v>0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6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6</c:v>
                </c:pt>
                <c:pt idx="124">
                  <c:v>6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2</c:v>
                </c:pt>
                <c:pt idx="130">
                  <c:v>2</c:v>
                </c:pt>
                <c:pt idx="131">
                  <c:v>6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3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4</c:v>
                </c:pt>
                <c:pt idx="156">
                  <c:v>2</c:v>
                </c:pt>
                <c:pt idx="157">
                  <c:v>2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3</c:v>
                </c:pt>
                <c:pt idx="164">
                  <c:v>7</c:v>
                </c:pt>
                <c:pt idx="165">
                  <c:v>2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3</c:v>
                </c:pt>
                <c:pt idx="174">
                  <c:v>9</c:v>
                </c:pt>
                <c:pt idx="175">
                  <c:v>6</c:v>
                </c:pt>
                <c:pt idx="176">
                  <c:v>2</c:v>
                </c:pt>
                <c:pt idx="177">
                  <c:v>5</c:v>
                </c:pt>
                <c:pt idx="178">
                  <c:v>3</c:v>
                </c:pt>
                <c:pt idx="179">
                  <c:v>3</c:v>
                </c:pt>
                <c:pt idx="180">
                  <c:v>4</c:v>
                </c:pt>
                <c:pt idx="181">
                  <c:v>5</c:v>
                </c:pt>
                <c:pt idx="182">
                  <c:v>7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1</c:v>
                </c:pt>
                <c:pt idx="194">
                  <c:v>6</c:v>
                </c:pt>
                <c:pt idx="195">
                  <c:v>1</c:v>
                </c:pt>
                <c:pt idx="196">
                  <c:v>3</c:v>
                </c:pt>
                <c:pt idx="197">
                  <c:v>1</c:v>
                </c:pt>
                <c:pt idx="1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endParaRPr lang="en-US" baseline="0">
              <a:latin typeface="Arial Black" panose="020B0A040201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Data'!$B$1:$HR$1</c:f>
              <c:numCache>
                <c:formatCode>[$-409]mmm\-yy</c:formatCode>
                <c:ptCount val="20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39510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39729</c:v>
                </c:pt>
                <c:pt idx="22">
                  <c:v>39766</c:v>
                </c:pt>
                <c:pt idx="23">
                  <c:v>39803</c:v>
                </c:pt>
                <c:pt idx="24">
                  <c:v>39840</c:v>
                </c:pt>
                <c:pt idx="25">
                  <c:v>39853</c:v>
                </c:pt>
                <c:pt idx="26">
                  <c:v>39881</c:v>
                </c:pt>
                <c:pt idx="27">
                  <c:v>39912</c:v>
                </c:pt>
                <c:pt idx="28">
                  <c:v>39942</c:v>
                </c:pt>
                <c:pt idx="29">
                  <c:v>39973</c:v>
                </c:pt>
                <c:pt idx="30">
                  <c:v>40003</c:v>
                </c:pt>
                <c:pt idx="31">
                  <c:v>40034</c:v>
                </c:pt>
                <c:pt idx="32">
                  <c:v>40065</c:v>
                </c:pt>
                <c:pt idx="33">
                  <c:v>40095</c:v>
                </c:pt>
                <c:pt idx="34">
                  <c:v>40126</c:v>
                </c:pt>
                <c:pt idx="35">
                  <c:v>40156</c:v>
                </c:pt>
                <c:pt idx="36">
                  <c:v>40187</c:v>
                </c:pt>
                <c:pt idx="37">
                  <c:v>40218</c:v>
                </c:pt>
                <c:pt idx="38">
                  <c:v>40246</c:v>
                </c:pt>
                <c:pt idx="39">
                  <c:v>40277</c:v>
                </c:pt>
                <c:pt idx="40">
                  <c:v>40307</c:v>
                </c:pt>
                <c:pt idx="41">
                  <c:v>40338</c:v>
                </c:pt>
                <c:pt idx="42">
                  <c:v>40368</c:v>
                </c:pt>
                <c:pt idx="43">
                  <c:v>40399</c:v>
                </c:pt>
                <c:pt idx="44">
                  <c:v>40430</c:v>
                </c:pt>
                <c:pt idx="45">
                  <c:v>40460</c:v>
                </c:pt>
                <c:pt idx="46">
                  <c:v>40491</c:v>
                </c:pt>
                <c:pt idx="47">
                  <c:v>40521</c:v>
                </c:pt>
                <c:pt idx="48">
                  <c:v>40552</c:v>
                </c:pt>
                <c:pt idx="49">
                  <c:v>40583</c:v>
                </c:pt>
                <c:pt idx="50">
                  <c:v>40611</c:v>
                </c:pt>
                <c:pt idx="51">
                  <c:v>40642</c:v>
                </c:pt>
                <c:pt idx="52">
                  <c:v>40672</c:v>
                </c:pt>
                <c:pt idx="53">
                  <c:v>40703</c:v>
                </c:pt>
                <c:pt idx="54">
                  <c:v>40733</c:v>
                </c:pt>
                <c:pt idx="55">
                  <c:v>40764</c:v>
                </c:pt>
                <c:pt idx="56">
                  <c:v>40795</c:v>
                </c:pt>
                <c:pt idx="57">
                  <c:v>40825</c:v>
                </c:pt>
                <c:pt idx="58">
                  <c:v>40856</c:v>
                </c:pt>
                <c:pt idx="59">
                  <c:v>40886</c:v>
                </c:pt>
                <c:pt idx="60">
                  <c:v>40917</c:v>
                </c:pt>
                <c:pt idx="61">
                  <c:v>40948</c:v>
                </c:pt>
                <c:pt idx="62">
                  <c:v>40977</c:v>
                </c:pt>
                <c:pt idx="63">
                  <c:v>41008</c:v>
                </c:pt>
                <c:pt idx="64">
                  <c:v>41038</c:v>
                </c:pt>
                <c:pt idx="65">
                  <c:v>41069</c:v>
                </c:pt>
                <c:pt idx="66">
                  <c:v>41099</c:v>
                </c:pt>
                <c:pt idx="67">
                  <c:v>41130</c:v>
                </c:pt>
                <c:pt idx="68">
                  <c:v>41161</c:v>
                </c:pt>
                <c:pt idx="69">
                  <c:v>41191</c:v>
                </c:pt>
                <c:pt idx="70">
                  <c:v>41222</c:v>
                </c:pt>
                <c:pt idx="71">
                  <c:v>41252</c:v>
                </c:pt>
                <c:pt idx="72">
                  <c:v>41283</c:v>
                </c:pt>
                <c:pt idx="73">
                  <c:v>41314</c:v>
                </c:pt>
                <c:pt idx="74">
                  <c:v>41342</c:v>
                </c:pt>
                <c:pt idx="75">
                  <c:v>41373</c:v>
                </c:pt>
                <c:pt idx="76">
                  <c:v>41403</c:v>
                </c:pt>
                <c:pt idx="77">
                  <c:v>41434</c:v>
                </c:pt>
                <c:pt idx="78">
                  <c:v>41464</c:v>
                </c:pt>
                <c:pt idx="79">
                  <c:v>41495</c:v>
                </c:pt>
                <c:pt idx="80">
                  <c:v>41526</c:v>
                </c:pt>
                <c:pt idx="81">
                  <c:v>41556</c:v>
                </c:pt>
                <c:pt idx="82">
                  <c:v>41587</c:v>
                </c:pt>
                <c:pt idx="83">
                  <c:v>41617</c:v>
                </c:pt>
                <c:pt idx="84">
                  <c:v>41648</c:v>
                </c:pt>
                <c:pt idx="85">
                  <c:v>41679</c:v>
                </c:pt>
                <c:pt idx="86">
                  <c:v>41707</c:v>
                </c:pt>
                <c:pt idx="87">
                  <c:v>41738</c:v>
                </c:pt>
                <c:pt idx="88">
                  <c:v>41768</c:v>
                </c:pt>
                <c:pt idx="89">
                  <c:v>41799</c:v>
                </c:pt>
                <c:pt idx="90">
                  <c:v>41829</c:v>
                </c:pt>
                <c:pt idx="91">
                  <c:v>41860</c:v>
                </c:pt>
                <c:pt idx="92">
                  <c:v>41891</c:v>
                </c:pt>
                <c:pt idx="93">
                  <c:v>41921</c:v>
                </c:pt>
                <c:pt idx="94">
                  <c:v>41952</c:v>
                </c:pt>
                <c:pt idx="95">
                  <c:v>41982</c:v>
                </c:pt>
                <c:pt idx="96">
                  <c:v>42013</c:v>
                </c:pt>
                <c:pt idx="97">
                  <c:v>42044</c:v>
                </c:pt>
                <c:pt idx="98">
                  <c:v>42072</c:v>
                </c:pt>
                <c:pt idx="99">
                  <c:v>42103</c:v>
                </c:pt>
                <c:pt idx="100">
                  <c:v>42133</c:v>
                </c:pt>
                <c:pt idx="101">
                  <c:v>42164</c:v>
                </c:pt>
                <c:pt idx="102">
                  <c:v>42194</c:v>
                </c:pt>
                <c:pt idx="103">
                  <c:v>42225</c:v>
                </c:pt>
                <c:pt idx="104">
                  <c:v>42256</c:v>
                </c:pt>
                <c:pt idx="105">
                  <c:v>42286</c:v>
                </c:pt>
                <c:pt idx="106">
                  <c:v>42317</c:v>
                </c:pt>
                <c:pt idx="107">
                  <c:v>42347</c:v>
                </c:pt>
                <c:pt idx="108">
                  <c:v>42378</c:v>
                </c:pt>
                <c:pt idx="109">
                  <c:v>42409</c:v>
                </c:pt>
                <c:pt idx="110">
                  <c:v>42438</c:v>
                </c:pt>
                <c:pt idx="111">
                  <c:v>42469</c:v>
                </c:pt>
                <c:pt idx="112">
                  <c:v>42499</c:v>
                </c:pt>
                <c:pt idx="113">
                  <c:v>42530</c:v>
                </c:pt>
                <c:pt idx="114">
                  <c:v>42560</c:v>
                </c:pt>
                <c:pt idx="115">
                  <c:v>42591</c:v>
                </c:pt>
                <c:pt idx="116">
                  <c:v>42622</c:v>
                </c:pt>
                <c:pt idx="117">
                  <c:v>42652</c:v>
                </c:pt>
                <c:pt idx="118">
                  <c:v>42683</c:v>
                </c:pt>
                <c:pt idx="119">
                  <c:v>42713</c:v>
                </c:pt>
                <c:pt idx="120">
                  <c:v>42744</c:v>
                </c:pt>
                <c:pt idx="121">
                  <c:v>42775</c:v>
                </c:pt>
                <c:pt idx="122">
                  <c:v>42803</c:v>
                </c:pt>
                <c:pt idx="123">
                  <c:v>42834</c:v>
                </c:pt>
                <c:pt idx="124">
                  <c:v>42864</c:v>
                </c:pt>
                <c:pt idx="125">
                  <c:v>42895</c:v>
                </c:pt>
                <c:pt idx="126">
                  <c:v>42925</c:v>
                </c:pt>
                <c:pt idx="127">
                  <c:v>42956</c:v>
                </c:pt>
                <c:pt idx="128">
                  <c:v>42987</c:v>
                </c:pt>
                <c:pt idx="129">
                  <c:v>43017</c:v>
                </c:pt>
                <c:pt idx="130">
                  <c:v>43048</c:v>
                </c:pt>
                <c:pt idx="131">
                  <c:v>43078</c:v>
                </c:pt>
                <c:pt idx="132">
                  <c:v>43109</c:v>
                </c:pt>
                <c:pt idx="133">
                  <c:v>43140</c:v>
                </c:pt>
                <c:pt idx="134">
                  <c:v>43168</c:v>
                </c:pt>
                <c:pt idx="135">
                  <c:v>43199</c:v>
                </c:pt>
                <c:pt idx="136">
                  <c:v>43229</c:v>
                </c:pt>
                <c:pt idx="137">
                  <c:v>43260</c:v>
                </c:pt>
                <c:pt idx="138">
                  <c:v>43290</c:v>
                </c:pt>
                <c:pt idx="139">
                  <c:v>43321</c:v>
                </c:pt>
                <c:pt idx="140">
                  <c:v>43352</c:v>
                </c:pt>
                <c:pt idx="141">
                  <c:v>43382</c:v>
                </c:pt>
                <c:pt idx="142">
                  <c:v>43413</c:v>
                </c:pt>
                <c:pt idx="143">
                  <c:v>43443</c:v>
                </c:pt>
                <c:pt idx="144">
                  <c:v>43474</c:v>
                </c:pt>
                <c:pt idx="145">
                  <c:v>43505</c:v>
                </c:pt>
                <c:pt idx="146">
                  <c:v>43533</c:v>
                </c:pt>
                <c:pt idx="147">
                  <c:v>43564</c:v>
                </c:pt>
                <c:pt idx="148">
                  <c:v>43594</c:v>
                </c:pt>
                <c:pt idx="149">
                  <c:v>43625</c:v>
                </c:pt>
                <c:pt idx="150">
                  <c:v>43655</c:v>
                </c:pt>
                <c:pt idx="151">
                  <c:v>43686</c:v>
                </c:pt>
                <c:pt idx="152">
                  <c:v>43717</c:v>
                </c:pt>
                <c:pt idx="153">
                  <c:v>43747</c:v>
                </c:pt>
                <c:pt idx="154">
                  <c:v>43778</c:v>
                </c:pt>
                <c:pt idx="155">
                  <c:v>43808</c:v>
                </c:pt>
                <c:pt idx="156">
                  <c:v>43839</c:v>
                </c:pt>
                <c:pt idx="157">
                  <c:v>43870</c:v>
                </c:pt>
                <c:pt idx="158">
                  <c:v>43899</c:v>
                </c:pt>
                <c:pt idx="159">
                  <c:v>43930</c:v>
                </c:pt>
                <c:pt idx="160">
                  <c:v>43960</c:v>
                </c:pt>
                <c:pt idx="161">
                  <c:v>43991</c:v>
                </c:pt>
                <c:pt idx="162">
                  <c:v>44021</c:v>
                </c:pt>
                <c:pt idx="163">
                  <c:v>44052</c:v>
                </c:pt>
                <c:pt idx="164">
                  <c:v>44083</c:v>
                </c:pt>
                <c:pt idx="165">
                  <c:v>44113</c:v>
                </c:pt>
                <c:pt idx="166">
                  <c:v>44144</c:v>
                </c:pt>
                <c:pt idx="167">
                  <c:v>44174</c:v>
                </c:pt>
                <c:pt idx="168">
                  <c:v>44205</c:v>
                </c:pt>
                <c:pt idx="169">
                  <c:v>44236</c:v>
                </c:pt>
                <c:pt idx="170">
                  <c:v>44264</c:v>
                </c:pt>
                <c:pt idx="171">
                  <c:v>44295</c:v>
                </c:pt>
                <c:pt idx="172">
                  <c:v>44325</c:v>
                </c:pt>
                <c:pt idx="173">
                  <c:v>44356</c:v>
                </c:pt>
                <c:pt idx="174">
                  <c:v>44386</c:v>
                </c:pt>
                <c:pt idx="175">
                  <c:v>44417</c:v>
                </c:pt>
                <c:pt idx="176">
                  <c:v>44448</c:v>
                </c:pt>
                <c:pt idx="177">
                  <c:v>44478</c:v>
                </c:pt>
                <c:pt idx="178">
                  <c:v>44509</c:v>
                </c:pt>
                <c:pt idx="179">
                  <c:v>44539</c:v>
                </c:pt>
                <c:pt idx="180">
                  <c:v>44570</c:v>
                </c:pt>
                <c:pt idx="181">
                  <c:v>44601</c:v>
                </c:pt>
                <c:pt idx="182">
                  <c:v>44629</c:v>
                </c:pt>
                <c:pt idx="183">
                  <c:v>44660</c:v>
                </c:pt>
                <c:pt idx="184">
                  <c:v>44690</c:v>
                </c:pt>
                <c:pt idx="185">
                  <c:v>44721</c:v>
                </c:pt>
                <c:pt idx="186">
                  <c:v>44751</c:v>
                </c:pt>
                <c:pt idx="187">
                  <c:v>44782</c:v>
                </c:pt>
                <c:pt idx="188">
                  <c:v>44813</c:v>
                </c:pt>
                <c:pt idx="189">
                  <c:v>44843</c:v>
                </c:pt>
                <c:pt idx="190">
                  <c:v>44874</c:v>
                </c:pt>
                <c:pt idx="191">
                  <c:v>44904</c:v>
                </c:pt>
                <c:pt idx="192">
                  <c:v>44935</c:v>
                </c:pt>
                <c:pt idx="193">
                  <c:v>44966</c:v>
                </c:pt>
                <c:pt idx="194">
                  <c:v>44994</c:v>
                </c:pt>
                <c:pt idx="195">
                  <c:v>45025</c:v>
                </c:pt>
                <c:pt idx="196">
                  <c:v>45055</c:v>
                </c:pt>
                <c:pt idx="197">
                  <c:v>45086</c:v>
                </c:pt>
                <c:pt idx="198">
                  <c:v>45116</c:v>
                </c:pt>
                <c:pt idx="199">
                  <c:v>45147</c:v>
                </c:pt>
                <c:pt idx="200">
                  <c:v>45178</c:v>
                </c:pt>
              </c:numCache>
            </c:numRef>
          </c:cat>
          <c:val>
            <c:numRef>
              <c:f>'Unit Sales Data'!$B$5:$HR$5</c:f>
              <c:numCache>
                <c:formatCode>General</c:formatCode>
                <c:ptCount val="201"/>
                <c:pt idx="0">
                  <c:v>97</c:v>
                </c:pt>
                <c:pt idx="1">
                  <c:v>122</c:v>
                </c:pt>
                <c:pt idx="2">
                  <c:v>112</c:v>
                </c:pt>
                <c:pt idx="3">
                  <c:v>143</c:v>
                </c:pt>
                <c:pt idx="4">
                  <c:v>171</c:v>
                </c:pt>
                <c:pt idx="5">
                  <c:v>140</c:v>
                </c:pt>
                <c:pt idx="6">
                  <c:v>123</c:v>
                </c:pt>
                <c:pt idx="7">
                  <c:v>129</c:v>
                </c:pt>
                <c:pt idx="8">
                  <c:v>133</c:v>
                </c:pt>
                <c:pt idx="9">
                  <c:v>121</c:v>
                </c:pt>
                <c:pt idx="10">
                  <c:v>130</c:v>
                </c:pt>
                <c:pt idx="11">
                  <c:v>101</c:v>
                </c:pt>
                <c:pt idx="12">
                  <c:v>87</c:v>
                </c:pt>
                <c:pt idx="13">
                  <c:v>98</c:v>
                </c:pt>
                <c:pt idx="14">
                  <c:v>110</c:v>
                </c:pt>
                <c:pt idx="15">
                  <c:v>124</c:v>
                </c:pt>
                <c:pt idx="16">
                  <c:v>135</c:v>
                </c:pt>
                <c:pt idx="17">
                  <c:v>136</c:v>
                </c:pt>
                <c:pt idx="18">
                  <c:v>114</c:v>
                </c:pt>
                <c:pt idx="19">
                  <c:v>128</c:v>
                </c:pt>
                <c:pt idx="20">
                  <c:v>126</c:v>
                </c:pt>
                <c:pt idx="21">
                  <c:v>101</c:v>
                </c:pt>
                <c:pt idx="22">
                  <c:v>80</c:v>
                </c:pt>
                <c:pt idx="23">
                  <c:v>83</c:v>
                </c:pt>
                <c:pt idx="24">
                  <c:v>53</c:v>
                </c:pt>
                <c:pt idx="25">
                  <c:v>78</c:v>
                </c:pt>
                <c:pt idx="26">
                  <c:v>101</c:v>
                </c:pt>
                <c:pt idx="27">
                  <c:v>88</c:v>
                </c:pt>
                <c:pt idx="28">
                  <c:v>126</c:v>
                </c:pt>
                <c:pt idx="29">
                  <c:v>142</c:v>
                </c:pt>
                <c:pt idx="30">
                  <c:v>122</c:v>
                </c:pt>
                <c:pt idx="31">
                  <c:v>134</c:v>
                </c:pt>
                <c:pt idx="32">
                  <c:v>137</c:v>
                </c:pt>
                <c:pt idx="33">
                  <c:v>140</c:v>
                </c:pt>
                <c:pt idx="34">
                  <c:v>129</c:v>
                </c:pt>
                <c:pt idx="35">
                  <c:v>135</c:v>
                </c:pt>
                <c:pt idx="36">
                  <c:v>99</c:v>
                </c:pt>
                <c:pt idx="37">
                  <c:v>93</c:v>
                </c:pt>
                <c:pt idx="38">
                  <c:v>126</c:v>
                </c:pt>
                <c:pt idx="39">
                  <c:v>164</c:v>
                </c:pt>
                <c:pt idx="40">
                  <c:v>170</c:v>
                </c:pt>
                <c:pt idx="41">
                  <c:v>168</c:v>
                </c:pt>
                <c:pt idx="42">
                  <c:v>148</c:v>
                </c:pt>
                <c:pt idx="43">
                  <c:v>129</c:v>
                </c:pt>
                <c:pt idx="44">
                  <c:v>143</c:v>
                </c:pt>
                <c:pt idx="45">
                  <c:v>138</c:v>
                </c:pt>
                <c:pt idx="46">
                  <c:v>136</c:v>
                </c:pt>
                <c:pt idx="47">
                  <c:v>155</c:v>
                </c:pt>
                <c:pt idx="48">
                  <c:v>99</c:v>
                </c:pt>
                <c:pt idx="49">
                  <c:v>107</c:v>
                </c:pt>
                <c:pt idx="50">
                  <c:v>169</c:v>
                </c:pt>
                <c:pt idx="51">
                  <c:v>167</c:v>
                </c:pt>
                <c:pt idx="52">
                  <c:v>159</c:v>
                </c:pt>
                <c:pt idx="53">
                  <c:v>177</c:v>
                </c:pt>
                <c:pt idx="54">
                  <c:v>147</c:v>
                </c:pt>
                <c:pt idx="55">
                  <c:v>132</c:v>
                </c:pt>
                <c:pt idx="56">
                  <c:v>138</c:v>
                </c:pt>
                <c:pt idx="57">
                  <c:v>132</c:v>
                </c:pt>
                <c:pt idx="58">
                  <c:v>122</c:v>
                </c:pt>
                <c:pt idx="59">
                  <c:v>140</c:v>
                </c:pt>
                <c:pt idx="60">
                  <c:v>116</c:v>
                </c:pt>
                <c:pt idx="61">
                  <c:v>143</c:v>
                </c:pt>
                <c:pt idx="62">
                  <c:v>227</c:v>
                </c:pt>
                <c:pt idx="63">
                  <c:v>186</c:v>
                </c:pt>
                <c:pt idx="64">
                  <c:v>206</c:v>
                </c:pt>
                <c:pt idx="65">
                  <c:v>182</c:v>
                </c:pt>
                <c:pt idx="66">
                  <c:v>151</c:v>
                </c:pt>
                <c:pt idx="67">
                  <c:v>173</c:v>
                </c:pt>
                <c:pt idx="68">
                  <c:v>176</c:v>
                </c:pt>
                <c:pt idx="69">
                  <c:v>177</c:v>
                </c:pt>
                <c:pt idx="70">
                  <c:v>165</c:v>
                </c:pt>
                <c:pt idx="71">
                  <c:v>140</c:v>
                </c:pt>
                <c:pt idx="72">
                  <c:v>115</c:v>
                </c:pt>
                <c:pt idx="73">
                  <c:v>146</c:v>
                </c:pt>
                <c:pt idx="74">
                  <c:v>180</c:v>
                </c:pt>
                <c:pt idx="75">
                  <c:v>213</c:v>
                </c:pt>
                <c:pt idx="76">
                  <c:v>194</c:v>
                </c:pt>
                <c:pt idx="77">
                  <c:v>187</c:v>
                </c:pt>
                <c:pt idx="78">
                  <c:v>202</c:v>
                </c:pt>
                <c:pt idx="79">
                  <c:v>184</c:v>
                </c:pt>
                <c:pt idx="80">
                  <c:v>172</c:v>
                </c:pt>
                <c:pt idx="81">
                  <c:v>164</c:v>
                </c:pt>
                <c:pt idx="82">
                  <c:v>147</c:v>
                </c:pt>
                <c:pt idx="83">
                  <c:v>189</c:v>
                </c:pt>
                <c:pt idx="84">
                  <c:v>133</c:v>
                </c:pt>
                <c:pt idx="85">
                  <c:v>117</c:v>
                </c:pt>
                <c:pt idx="86">
                  <c:v>146</c:v>
                </c:pt>
                <c:pt idx="87">
                  <c:v>189</c:v>
                </c:pt>
                <c:pt idx="88">
                  <c:v>231</c:v>
                </c:pt>
                <c:pt idx="89">
                  <c:v>200</c:v>
                </c:pt>
                <c:pt idx="90">
                  <c:v>201</c:v>
                </c:pt>
                <c:pt idx="91">
                  <c:v>174</c:v>
                </c:pt>
                <c:pt idx="92">
                  <c:v>201</c:v>
                </c:pt>
                <c:pt idx="93">
                  <c:v>192</c:v>
                </c:pt>
                <c:pt idx="94">
                  <c:v>153</c:v>
                </c:pt>
                <c:pt idx="95">
                  <c:v>202</c:v>
                </c:pt>
                <c:pt idx="96">
                  <c:v>129</c:v>
                </c:pt>
                <c:pt idx="97">
                  <c:v>142</c:v>
                </c:pt>
                <c:pt idx="98">
                  <c:v>184</c:v>
                </c:pt>
                <c:pt idx="99">
                  <c:v>193</c:v>
                </c:pt>
                <c:pt idx="100">
                  <c:v>241</c:v>
                </c:pt>
                <c:pt idx="101">
                  <c:v>227</c:v>
                </c:pt>
                <c:pt idx="102">
                  <c:v>218</c:v>
                </c:pt>
                <c:pt idx="103">
                  <c:v>187</c:v>
                </c:pt>
                <c:pt idx="104">
                  <c:v>198</c:v>
                </c:pt>
                <c:pt idx="105">
                  <c:v>198</c:v>
                </c:pt>
                <c:pt idx="106">
                  <c:v>177</c:v>
                </c:pt>
                <c:pt idx="107">
                  <c:v>198</c:v>
                </c:pt>
                <c:pt idx="108">
                  <c:v>145</c:v>
                </c:pt>
                <c:pt idx="109">
                  <c:v>130</c:v>
                </c:pt>
                <c:pt idx="110">
                  <c:v>184</c:v>
                </c:pt>
                <c:pt idx="111">
                  <c:v>201</c:v>
                </c:pt>
                <c:pt idx="112">
                  <c:v>217</c:v>
                </c:pt>
                <c:pt idx="113">
                  <c:v>238</c:v>
                </c:pt>
                <c:pt idx="114">
                  <c:v>201</c:v>
                </c:pt>
                <c:pt idx="115">
                  <c:v>204</c:v>
                </c:pt>
                <c:pt idx="116">
                  <c:v>211</c:v>
                </c:pt>
                <c:pt idx="117">
                  <c:v>193</c:v>
                </c:pt>
                <c:pt idx="118">
                  <c:v>167</c:v>
                </c:pt>
                <c:pt idx="119">
                  <c:v>202</c:v>
                </c:pt>
                <c:pt idx="120">
                  <c:v>141</c:v>
                </c:pt>
                <c:pt idx="121">
                  <c:v>149</c:v>
                </c:pt>
                <c:pt idx="122">
                  <c:v>235</c:v>
                </c:pt>
                <c:pt idx="123">
                  <c:v>219</c:v>
                </c:pt>
                <c:pt idx="124">
                  <c:v>254</c:v>
                </c:pt>
                <c:pt idx="125">
                  <c:v>295</c:v>
                </c:pt>
                <c:pt idx="126">
                  <c:v>185</c:v>
                </c:pt>
                <c:pt idx="127">
                  <c:v>224</c:v>
                </c:pt>
                <c:pt idx="128">
                  <c:v>206</c:v>
                </c:pt>
                <c:pt idx="129">
                  <c:v>234</c:v>
                </c:pt>
                <c:pt idx="130">
                  <c:v>208</c:v>
                </c:pt>
                <c:pt idx="131">
                  <c:v>208</c:v>
                </c:pt>
                <c:pt idx="132">
                  <c:v>153</c:v>
                </c:pt>
                <c:pt idx="133">
                  <c:v>112</c:v>
                </c:pt>
                <c:pt idx="134">
                  <c:v>232</c:v>
                </c:pt>
                <c:pt idx="135">
                  <c:v>225</c:v>
                </c:pt>
                <c:pt idx="136">
                  <c:v>267</c:v>
                </c:pt>
                <c:pt idx="137">
                  <c:v>245</c:v>
                </c:pt>
                <c:pt idx="138">
                  <c:v>209</c:v>
                </c:pt>
                <c:pt idx="139">
                  <c:v>228</c:v>
                </c:pt>
                <c:pt idx="140">
                  <c:v>178</c:v>
                </c:pt>
                <c:pt idx="141">
                  <c:v>215</c:v>
                </c:pt>
                <c:pt idx="142">
                  <c:v>162</c:v>
                </c:pt>
                <c:pt idx="143">
                  <c:v>192</c:v>
                </c:pt>
                <c:pt idx="144">
                  <c:v>144</c:v>
                </c:pt>
                <c:pt idx="145">
                  <c:v>163</c:v>
                </c:pt>
                <c:pt idx="146">
                  <c:v>218</c:v>
                </c:pt>
                <c:pt idx="147">
                  <c:v>229</c:v>
                </c:pt>
                <c:pt idx="148">
                  <c:v>253</c:v>
                </c:pt>
                <c:pt idx="149">
                  <c:v>232</c:v>
                </c:pt>
                <c:pt idx="150">
                  <c:v>232</c:v>
                </c:pt>
                <c:pt idx="151">
                  <c:v>243</c:v>
                </c:pt>
                <c:pt idx="152">
                  <c:v>199</c:v>
                </c:pt>
                <c:pt idx="153">
                  <c:v>224</c:v>
                </c:pt>
                <c:pt idx="154">
                  <c:v>250</c:v>
                </c:pt>
                <c:pt idx="155">
                  <c:v>219</c:v>
                </c:pt>
                <c:pt idx="156">
                  <c:v>179</c:v>
                </c:pt>
                <c:pt idx="157">
                  <c:v>181</c:v>
                </c:pt>
                <c:pt idx="158">
                  <c:v>236</c:v>
                </c:pt>
                <c:pt idx="159">
                  <c:v>181</c:v>
                </c:pt>
                <c:pt idx="160">
                  <c:v>179</c:v>
                </c:pt>
                <c:pt idx="161">
                  <c:v>251</c:v>
                </c:pt>
                <c:pt idx="162">
                  <c:v>452</c:v>
                </c:pt>
                <c:pt idx="163">
                  <c:v>403</c:v>
                </c:pt>
                <c:pt idx="164">
                  <c:v>445</c:v>
                </c:pt>
                <c:pt idx="165">
                  <c:v>460</c:v>
                </c:pt>
                <c:pt idx="166">
                  <c:v>383</c:v>
                </c:pt>
                <c:pt idx="167">
                  <c:v>401</c:v>
                </c:pt>
                <c:pt idx="168">
                  <c:v>335</c:v>
                </c:pt>
                <c:pt idx="169">
                  <c:v>298</c:v>
                </c:pt>
                <c:pt idx="170">
                  <c:v>447</c:v>
                </c:pt>
                <c:pt idx="171">
                  <c:v>445</c:v>
                </c:pt>
                <c:pt idx="172">
                  <c:v>440</c:v>
                </c:pt>
                <c:pt idx="173">
                  <c:v>432</c:v>
                </c:pt>
                <c:pt idx="174">
                  <c:v>369</c:v>
                </c:pt>
                <c:pt idx="175">
                  <c:v>329</c:v>
                </c:pt>
                <c:pt idx="176">
                  <c:v>313</c:v>
                </c:pt>
                <c:pt idx="177">
                  <c:v>333</c:v>
                </c:pt>
                <c:pt idx="178">
                  <c:v>340</c:v>
                </c:pt>
                <c:pt idx="179">
                  <c:v>319</c:v>
                </c:pt>
                <c:pt idx="180">
                  <c:v>285</c:v>
                </c:pt>
                <c:pt idx="181">
                  <c:v>248</c:v>
                </c:pt>
                <c:pt idx="182">
                  <c:v>387</c:v>
                </c:pt>
                <c:pt idx="183">
                  <c:v>344</c:v>
                </c:pt>
                <c:pt idx="184">
                  <c:v>331</c:v>
                </c:pt>
                <c:pt idx="185">
                  <c:v>290</c:v>
                </c:pt>
                <c:pt idx="186">
                  <c:v>233</c:v>
                </c:pt>
                <c:pt idx="187">
                  <c:v>265</c:v>
                </c:pt>
                <c:pt idx="188">
                  <c:v>231</c:v>
                </c:pt>
                <c:pt idx="189">
                  <c:v>207</c:v>
                </c:pt>
                <c:pt idx="190">
                  <c:v>195</c:v>
                </c:pt>
                <c:pt idx="191">
                  <c:v>168</c:v>
                </c:pt>
                <c:pt idx="192">
                  <c:v>141</c:v>
                </c:pt>
                <c:pt idx="193">
                  <c:v>174</c:v>
                </c:pt>
                <c:pt idx="194">
                  <c:v>242</c:v>
                </c:pt>
                <c:pt idx="195">
                  <c:v>215</c:v>
                </c:pt>
                <c:pt idx="196">
                  <c:v>229</c:v>
                </c:pt>
                <c:pt idx="197">
                  <c:v>245</c:v>
                </c:pt>
                <c:pt idx="198">
                  <c:v>169</c:v>
                </c:pt>
                <c:pt idx="199">
                  <c:v>191</c:v>
                </c:pt>
                <c:pt idx="200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zoomScale="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88548E-DE0E-43C5-8B14-59F2DCEA8E39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952B84-4EAE-4F13-9CEF-1642FD1FA047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tabSelected="1"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B2512D6-9222-4EEF-9030-13E305B3AD12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AB04D2-75B4-4122-9F7D-1E8F428B9450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7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1956ED-E875-4D6F-B74D-40674A0D367A}">
  <sheetPr/>
  <sheetViews>
    <sheetView zoomScale="72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5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C34B1A-77B4-F107-1DF3-8675EBDE1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D3B7B2-4E9B-5B74-893A-BAB00361F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6B827D-F03C-1B70-94A9-02A9FA83C7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84DB78-F56B-06ED-F6E1-A47C448483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2957969" cy="942578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03ED44-00D7-7315-035A-3F48C09728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46036</xdr:colOff>
      <xdr:row>11</xdr:row>
      <xdr:rowOff>158750</xdr:rowOff>
    </xdr:from>
    <xdr:to>
      <xdr:col>34</xdr:col>
      <xdr:colOff>190499</xdr:colOff>
      <xdr:row>40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AC8A78-C9A4-D0B7-1799-61582018D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2979400" cy="9436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2964583" cy="941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S27" sqref="HS27:HU29"/>
    </sheetView>
  </sheetViews>
  <sheetFormatPr defaultColWidth="12.58203125" defaultRowHeight="15" customHeight="1" x14ac:dyDescent="0.3"/>
  <cols>
    <col min="1" max="210" width="7.58203125" customWidth="1"/>
  </cols>
  <sheetData>
    <row r="1" spans="1:237" ht="14.25" customHeight="1" x14ac:dyDescent="0.35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35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275</v>
      </c>
      <c r="HQ2" s="2">
        <f>'Raw Data'!IF3</f>
        <v>264</v>
      </c>
      <c r="HR2" s="2">
        <f>'Raw Data'!IG3</f>
        <v>285</v>
      </c>
      <c r="HS2" s="2">
        <f>'Raw Data'!IH3</f>
        <v>267</v>
      </c>
      <c r="HT2" s="2">
        <f>'Raw Data'!II3</f>
        <v>312</v>
      </c>
      <c r="HU2" s="2">
        <f>'Raw Data'!IJ3</f>
        <v>303</v>
      </c>
      <c r="HV2" s="2">
        <f>'Raw Data'!IK3</f>
        <v>272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"/>
    <row r="4" spans="1:237" ht="14.25" customHeight="1" x14ac:dyDescent="0.3"/>
    <row r="5" spans="1:237" ht="14.25" customHeight="1" x14ac:dyDescent="0.3"/>
    <row r="6" spans="1:237" ht="14.25" customHeight="1" x14ac:dyDescent="0.35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">
      <c r="HN7" t="s">
        <v>0</v>
      </c>
      <c r="HO7" t="s">
        <v>1</v>
      </c>
      <c r="HP7" t="s">
        <v>2</v>
      </c>
      <c r="HQ7" t="s">
        <v>3</v>
      </c>
      <c r="HR7" t="s">
        <v>4</v>
      </c>
      <c r="HS7" t="s">
        <v>5</v>
      </c>
      <c r="HT7" t="s">
        <v>6</v>
      </c>
      <c r="HU7" t="s">
        <v>7</v>
      </c>
      <c r="HV7" t="s">
        <v>8</v>
      </c>
      <c r="HW7" t="s">
        <v>9</v>
      </c>
      <c r="HX7" t="s">
        <v>10</v>
      </c>
      <c r="HY7" t="s">
        <v>11</v>
      </c>
    </row>
    <row r="8" spans="1:237" ht="14.25" customHeight="1" x14ac:dyDescent="0.3">
      <c r="HM8">
        <v>2020</v>
      </c>
      <c r="HN8">
        <f>SUM(GD2)</f>
        <v>401</v>
      </c>
      <c r="HO8">
        <f t="shared" ref="HO8:HY8" si="0">SUM(GE2)</f>
        <v>423</v>
      </c>
      <c r="HP8">
        <f t="shared" si="0"/>
        <v>384</v>
      </c>
      <c r="HQ8">
        <f t="shared" si="0"/>
        <v>151</v>
      </c>
      <c r="HR8">
        <f t="shared" si="0"/>
        <v>387</v>
      </c>
      <c r="HS8">
        <f t="shared" si="0"/>
        <v>418</v>
      </c>
      <c r="HT8">
        <f t="shared" si="0"/>
        <v>448</v>
      </c>
      <c r="HU8">
        <f t="shared" si="0"/>
        <v>411</v>
      </c>
      <c r="HV8">
        <f t="shared" si="0"/>
        <v>482</v>
      </c>
      <c r="HW8">
        <f t="shared" si="0"/>
        <v>429</v>
      </c>
      <c r="HX8">
        <f t="shared" si="0"/>
        <v>346</v>
      </c>
      <c r="HY8">
        <f t="shared" si="0"/>
        <v>254</v>
      </c>
    </row>
    <row r="9" spans="1:237" ht="14.25" customHeight="1" x14ac:dyDescent="0.35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HM9">
        <v>2021</v>
      </c>
      <c r="HN9">
        <f>SUM(GP2)</f>
        <v>357</v>
      </c>
      <c r="HO9">
        <f t="shared" ref="HO9:HY9" si="1">SUM(GQ2)</f>
        <v>411</v>
      </c>
      <c r="HP9">
        <f t="shared" si="1"/>
        <v>478</v>
      </c>
      <c r="HQ9">
        <f t="shared" si="1"/>
        <v>524</v>
      </c>
      <c r="HR9">
        <f t="shared" si="1"/>
        <v>488</v>
      </c>
      <c r="HS9">
        <f t="shared" si="1"/>
        <v>395</v>
      </c>
      <c r="HT9">
        <f t="shared" si="1"/>
        <v>485</v>
      </c>
      <c r="HU9">
        <f t="shared" si="1"/>
        <v>413</v>
      </c>
      <c r="HV9">
        <f t="shared" si="1"/>
        <v>373</v>
      </c>
      <c r="HW9">
        <f t="shared" si="1"/>
        <v>342</v>
      </c>
      <c r="HX9">
        <f t="shared" si="1"/>
        <v>289</v>
      </c>
      <c r="HY9">
        <f t="shared" si="1"/>
        <v>217</v>
      </c>
    </row>
    <row r="10" spans="1:237" ht="14.25" customHeight="1" x14ac:dyDescent="0.3">
      <c r="HM10">
        <v>2022</v>
      </c>
      <c r="HN10">
        <f>SUM(HB2)</f>
        <v>321</v>
      </c>
      <c r="HO10">
        <f t="shared" ref="HO10:HY10" si="2">SUM(HC2)</f>
        <v>321</v>
      </c>
      <c r="HP10">
        <f t="shared" si="2"/>
        <v>440</v>
      </c>
      <c r="HQ10">
        <f t="shared" si="2"/>
        <v>426</v>
      </c>
      <c r="HR10">
        <f t="shared" si="2"/>
        <v>415</v>
      </c>
      <c r="HS10">
        <f t="shared" si="2"/>
        <v>437</v>
      </c>
      <c r="HT10">
        <f t="shared" si="2"/>
        <v>367</v>
      </c>
      <c r="HU10">
        <f t="shared" si="2"/>
        <v>317</v>
      </c>
      <c r="HV10">
        <f t="shared" si="2"/>
        <v>258</v>
      </c>
      <c r="HW10">
        <f t="shared" si="2"/>
        <v>234</v>
      </c>
      <c r="HX10">
        <f t="shared" si="2"/>
        <v>229</v>
      </c>
      <c r="HY10">
        <f t="shared" si="2"/>
        <v>151</v>
      </c>
    </row>
    <row r="11" spans="1:237" ht="14.25" customHeight="1" x14ac:dyDescent="0.3">
      <c r="HM11">
        <v>2023</v>
      </c>
      <c r="HN11">
        <f>SUM(HN2)</f>
        <v>212</v>
      </c>
      <c r="HO11">
        <f t="shared" ref="HO11:HY11" si="3">SUM(HO2)</f>
        <v>255</v>
      </c>
      <c r="HP11">
        <f t="shared" si="3"/>
        <v>275</v>
      </c>
      <c r="HQ11">
        <f t="shared" si="3"/>
        <v>264</v>
      </c>
      <c r="HR11">
        <f t="shared" si="3"/>
        <v>285</v>
      </c>
      <c r="HS11">
        <f t="shared" si="3"/>
        <v>267</v>
      </c>
      <c r="HT11">
        <f t="shared" si="3"/>
        <v>312</v>
      </c>
      <c r="HU11">
        <f t="shared" si="3"/>
        <v>303</v>
      </c>
      <c r="HV11">
        <f t="shared" si="3"/>
        <v>272</v>
      </c>
      <c r="HW11">
        <f t="shared" si="3"/>
        <v>0</v>
      </c>
      <c r="HX11">
        <f t="shared" si="3"/>
        <v>0</v>
      </c>
      <c r="HY11">
        <f t="shared" si="3"/>
        <v>0</v>
      </c>
    </row>
    <row r="12" spans="1:237" ht="14.25" customHeight="1" x14ac:dyDescent="0.3"/>
    <row r="13" spans="1:237" ht="14.25" customHeight="1" x14ac:dyDescent="0.3"/>
    <row r="14" spans="1:237" ht="14.25" customHeight="1" x14ac:dyDescent="0.3"/>
    <row r="15" spans="1:237" ht="14.25" customHeight="1" x14ac:dyDescent="0.3"/>
    <row r="16" spans="1:237" ht="14.25" customHeight="1" x14ac:dyDescent="0.3"/>
    <row r="17" spans="227:229" ht="14.25" customHeight="1" x14ac:dyDescent="0.3"/>
    <row r="18" spans="227:229" ht="14.25" customHeight="1" x14ac:dyDescent="0.3"/>
    <row r="19" spans="227:229" ht="14.25" customHeight="1" x14ac:dyDescent="0.3"/>
    <row r="20" spans="227:229" ht="14.25" customHeight="1" x14ac:dyDescent="0.3"/>
    <row r="21" spans="227:229" ht="14.25" customHeight="1" x14ac:dyDescent="0.3"/>
    <row r="22" spans="227:229" ht="14.25" customHeight="1" x14ac:dyDescent="0.3"/>
    <row r="23" spans="227:229" ht="14.25" customHeight="1" x14ac:dyDescent="0.3"/>
    <row r="24" spans="227:229" ht="14.25" customHeight="1" x14ac:dyDescent="0.3"/>
    <row r="25" spans="227:229" ht="14.25" customHeight="1" thickBot="1" x14ac:dyDescent="0.4">
      <c r="HS25" s="257" t="s">
        <v>248</v>
      </c>
      <c r="HT25" s="258"/>
      <c r="HU25" s="259"/>
    </row>
    <row r="26" spans="227:229" ht="14.25" customHeight="1" thickTop="1" x14ac:dyDescent="0.3">
      <c r="HS26" s="6" t="s">
        <v>15</v>
      </c>
      <c r="HT26" s="6" t="s">
        <v>16</v>
      </c>
      <c r="HU26" s="6" t="s">
        <v>17</v>
      </c>
    </row>
    <row r="27" spans="227:229" ht="14.25" customHeight="1" x14ac:dyDescent="0.35">
      <c r="HS27" s="7">
        <v>2023</v>
      </c>
      <c r="HT27" s="8">
        <f>SUM(HN11:HV11)</f>
        <v>2445</v>
      </c>
      <c r="HU27" s="9">
        <f>(HT27-HT28)/HT28</f>
        <v>-0.25953967292549968</v>
      </c>
    </row>
    <row r="28" spans="227:229" ht="14.25" customHeight="1" x14ac:dyDescent="0.35">
      <c r="HS28" s="7">
        <v>2022</v>
      </c>
      <c r="HT28" s="8">
        <f>SUM(HN10:HV10)</f>
        <v>3302</v>
      </c>
      <c r="HU28" s="9">
        <f>(HT28-HT29)/HT29</f>
        <v>-0.15851172273190622</v>
      </c>
    </row>
    <row r="29" spans="227:229" ht="14.25" customHeight="1" x14ac:dyDescent="0.35">
      <c r="HS29" s="7">
        <v>2021</v>
      </c>
      <c r="HT29" s="8">
        <f>SUM(HN9:HV9)</f>
        <v>3924</v>
      </c>
      <c r="HU29" s="9">
        <f>(HT29-HT30)/HT30</f>
        <v>0.1195435092724679</v>
      </c>
    </row>
    <row r="30" spans="227:229" ht="14.25" customHeight="1" x14ac:dyDescent="0.35">
      <c r="HS30" s="7">
        <v>2020</v>
      </c>
      <c r="HT30" s="8">
        <f>SUM(HN8:HV8)</f>
        <v>3505</v>
      </c>
    </row>
    <row r="31" spans="227:229" ht="14.25" customHeight="1" x14ac:dyDescent="0.3"/>
    <row r="32" spans="227:229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HS25:HU25"/>
  </mergeCells>
  <phoneticPr fontId="30" type="noConversion"/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N13" activePane="bottomRight" state="frozen"/>
      <selection pane="topRight" activeCell="B1" sqref="B1"/>
      <selection pane="bottomLeft" activeCell="A2" sqref="A2"/>
      <selection pane="bottomRight" activeCell="DC70" sqref="DC70"/>
    </sheetView>
  </sheetViews>
  <sheetFormatPr defaultColWidth="12.58203125" defaultRowHeight="15" customHeight="1" x14ac:dyDescent="0.3"/>
  <cols>
    <col min="1" max="1" width="18.08203125" bestFit="1" customWidth="1"/>
    <col min="2" max="11" width="8.9140625" bestFit="1" customWidth="1"/>
    <col min="12" max="67" width="8.9140625" customWidth="1"/>
    <col min="68" max="68" width="9.9140625" bestFit="1" customWidth="1"/>
    <col min="69" max="85" width="8.9140625" customWidth="1"/>
    <col min="86" max="86" width="13.08203125" bestFit="1" customWidth="1"/>
    <col min="87" max="90" width="8.9140625" bestFit="1" customWidth="1"/>
    <col min="91" max="91" width="8.9140625" customWidth="1"/>
    <col min="92" max="97" width="8.9140625" bestFit="1" customWidth="1"/>
    <col min="98" max="98" width="14.4140625" bestFit="1" customWidth="1"/>
    <col min="99" max="102" width="8.9140625" bestFit="1" customWidth="1"/>
    <col min="103" max="103" width="9.9140625" bestFit="1" customWidth="1"/>
    <col min="104" max="106" width="8.9140625" bestFit="1" customWidth="1"/>
    <col min="107" max="107" width="10.9140625" bestFit="1" customWidth="1"/>
    <col min="108" max="109" width="8.9140625" bestFit="1" customWidth="1"/>
    <col min="110" max="110" width="9" bestFit="1" customWidth="1"/>
    <col min="111" max="117" width="8.9140625" bestFit="1" customWidth="1"/>
    <col min="118" max="119" width="9.9140625" bestFit="1" customWidth="1"/>
    <col min="120" max="123" width="8.9140625" bestFit="1" customWidth="1"/>
    <col min="124" max="134" width="9.9140625" bestFit="1" customWidth="1"/>
  </cols>
  <sheetData>
    <row r="1" spans="1:181" ht="14.25" customHeight="1" x14ac:dyDescent="0.35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35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23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68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103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61</v>
      </c>
      <c r="EF2" s="10">
        <f>'Raw Data'!HS103</f>
        <v>80</v>
      </c>
      <c r="EG2" s="10">
        <f>'Raw Data'!HT103</f>
        <v>75</v>
      </c>
      <c r="EH2" s="10">
        <f>'Raw Data'!HU103</f>
        <v>81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Data'!IC46</f>
        <v>38</v>
      </c>
      <c r="EQ2" s="10">
        <f>'Raw Data'!ID46</f>
        <v>36</v>
      </c>
      <c r="ER2" s="10">
        <f>'Raw Data'!IE46</f>
        <v>43</v>
      </c>
      <c r="ES2" s="10">
        <f>'Raw Data'!IF46</f>
        <v>48</v>
      </c>
      <c r="ET2" s="10">
        <f>'Raw Data'!IG46</f>
        <v>41</v>
      </c>
      <c r="EU2" s="10">
        <f>'Raw Data'!IH103</f>
        <v>55</v>
      </c>
      <c r="EV2" s="10">
        <f>'Raw Data'!II103</f>
        <v>43</v>
      </c>
      <c r="EW2" s="10">
        <f>'Raw Data'!IJ103</f>
        <v>45</v>
      </c>
      <c r="EX2" s="10">
        <f>'Raw Data'!IK103</f>
        <v>47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35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190311</v>
      </c>
      <c r="EQ3" s="31">
        <f>'Raw Data'!ID93</f>
        <v>175977</v>
      </c>
      <c r="ER3" s="31">
        <f>'Raw Data'!IE93</f>
        <v>145315</v>
      </c>
      <c r="ES3" s="31">
        <f>'Raw Data'!IF93</f>
        <v>182202</v>
      </c>
      <c r="ET3" s="31">
        <f>'Raw Data'!IG93</f>
        <v>189726</v>
      </c>
      <c r="EU3" s="31">
        <f>'Raw Data'!IH93</f>
        <v>156384</v>
      </c>
      <c r="EV3" s="31">
        <f>'Raw Data'!II93</f>
        <v>199692</v>
      </c>
      <c r="EW3" s="31">
        <f>'Raw Data'!IJ93</f>
        <v>180797</v>
      </c>
      <c r="EX3" s="31">
        <f>'Raw Data'!IK93</f>
        <v>232462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35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128750</v>
      </c>
      <c r="EQ4" s="31">
        <f>'Raw Data'!ID94</f>
        <v>126250</v>
      </c>
      <c r="ER4" s="31">
        <f>'Raw Data'!IE94</f>
        <v>99000</v>
      </c>
      <c r="ES4" s="31">
        <f>'Raw Data'!IF94</f>
        <v>130000</v>
      </c>
      <c r="ET4" s="31">
        <f>'Raw Data'!IG94</f>
        <v>110000</v>
      </c>
      <c r="EU4" s="31">
        <f>'Raw Data'!IH94</f>
        <v>133690</v>
      </c>
      <c r="EV4" s="31">
        <f>'Raw Data'!II94</f>
        <v>163000</v>
      </c>
      <c r="EW4" s="31">
        <f>'Raw Data'!IJ94</f>
        <v>150000</v>
      </c>
      <c r="EX4" s="31">
        <f>'Raw Data'!IK94</f>
        <v>210500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35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7231855</v>
      </c>
      <c r="EQ5" s="31">
        <f>'Raw Data'!ID95</f>
        <v>6335180</v>
      </c>
      <c r="ER5" s="31">
        <f>'Raw Data'!IE95</f>
        <v>6103250</v>
      </c>
      <c r="ES5" s="31">
        <f>'Raw Data'!IF95</f>
        <v>8563500</v>
      </c>
      <c r="ET5" s="31">
        <f>'Raw Data'!IG95</f>
        <v>7778800</v>
      </c>
      <c r="EU5" s="31">
        <f>'Raw Data'!IH95</f>
        <v>8599190</v>
      </c>
      <c r="EV5" s="31">
        <f>'Raw Data'!II95</f>
        <v>8586770</v>
      </c>
      <c r="EW5" s="31">
        <f>'Raw Data'!IJ95</f>
        <v>8135900</v>
      </c>
      <c r="EX5" s="31">
        <f>'Raw Data'!IK95</f>
        <v>10925750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35">
      <c r="A6" s="33"/>
    </row>
    <row r="7" spans="1:181" ht="14.25" customHeight="1" x14ac:dyDescent="0.35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35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22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63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97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54</v>
      </c>
      <c r="EF8" s="10">
        <f>'Raw Data'!HS98</f>
        <v>66</v>
      </c>
      <c r="EG8" s="10">
        <f>'Raw Data'!HT98</f>
        <v>67</v>
      </c>
      <c r="EH8" s="10">
        <f>'Raw Data'!HU98</f>
        <v>75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27</v>
      </c>
      <c r="ER8" s="10">
        <f>'Raw Data'!IE98</f>
        <v>36</v>
      </c>
      <c r="ES8" s="10">
        <f>'Raw Data'!IF98</f>
        <v>39</v>
      </c>
      <c r="ET8" s="10">
        <f>'Raw Data'!IG98</f>
        <v>34</v>
      </c>
      <c r="EU8" s="10">
        <f>'Raw Data'!IH98</f>
        <v>47</v>
      </c>
      <c r="EV8" s="10">
        <f>'Raw Data'!II98</f>
        <v>39</v>
      </c>
      <c r="EW8" s="10">
        <f>'Raw Data'!IJ98</f>
        <v>42</v>
      </c>
      <c r="EX8" s="10">
        <f>'Raw Data'!IK98</f>
        <v>43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35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1</v>
      </c>
      <c r="ES9" s="10">
        <f>'Raw Data'!IF99</f>
        <v>0</v>
      </c>
      <c r="ET9" s="10">
        <f>'Raw Data'!IG99</f>
        <v>2</v>
      </c>
      <c r="EU9" s="10">
        <f>'Raw Data'!IH99</f>
        <v>2</v>
      </c>
      <c r="EV9" s="10">
        <f>'Raw Data'!II99</f>
        <v>1</v>
      </c>
      <c r="EW9" s="10">
        <f>'Raw Data'!IJ99</f>
        <v>1</v>
      </c>
      <c r="EX9" s="10">
        <f>'Raw Data'!IK99</f>
        <v>2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35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0</v>
      </c>
      <c r="EQ10" s="10">
        <f>'Raw Data'!ID100</f>
        <v>1</v>
      </c>
      <c r="ER10" s="10">
        <f>'Raw Data'!IE100</f>
        <v>1</v>
      </c>
      <c r="ES10" s="10">
        <f>'Raw Data'!IF100</f>
        <v>0</v>
      </c>
      <c r="ET10" s="10">
        <f>'Raw Data'!IG100</f>
        <v>3</v>
      </c>
      <c r="EU10" s="10">
        <f>'Raw Data'!IH100</f>
        <v>1</v>
      </c>
      <c r="EV10" s="10">
        <f>'Raw Data'!II100</f>
        <v>2</v>
      </c>
      <c r="EW10" s="10">
        <f>'Raw Data'!IJ100</f>
        <v>2</v>
      </c>
      <c r="EX10" s="10">
        <f>'Raw Data'!IK100</f>
        <v>1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35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2</v>
      </c>
      <c r="EQ11" s="10">
        <f>'Raw Data'!ID101</f>
        <v>4</v>
      </c>
      <c r="ER11" s="10">
        <f>'Raw Data'!IE101</f>
        <v>4</v>
      </c>
      <c r="ES11" s="10">
        <f>'Raw Data'!IF101</f>
        <v>8</v>
      </c>
      <c r="ET11" s="10">
        <f>'Raw Data'!IG101</f>
        <v>2</v>
      </c>
      <c r="EU11" s="10">
        <f>'Raw Data'!IH101</f>
        <v>5</v>
      </c>
      <c r="EV11" s="10">
        <f>'Raw Data'!II101</f>
        <v>1</v>
      </c>
      <c r="EW11" s="10">
        <f>'Raw Data'!IJ101</f>
        <v>0</v>
      </c>
      <c r="EX11" s="10">
        <f>'Raw Data'!IK101</f>
        <v>1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35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23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68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103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61</v>
      </c>
      <c r="EF12" s="10">
        <f>'Raw Data'!HS103</f>
        <v>80</v>
      </c>
      <c r="EG12" s="10">
        <f>'Raw Data'!HT103</f>
        <v>75</v>
      </c>
      <c r="EH12" s="10">
        <f>'Raw Data'!HU103</f>
        <v>81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38</v>
      </c>
      <c r="EQ12" s="10">
        <f>'Raw Data'!ID103</f>
        <v>36</v>
      </c>
      <c r="ER12" s="10">
        <f>'Raw Data'!IE103</f>
        <v>42</v>
      </c>
      <c r="ES12" s="10">
        <f>'Raw Data'!IF103</f>
        <v>47</v>
      </c>
      <c r="ET12" s="10">
        <f>'Raw Data'!IG103</f>
        <v>41</v>
      </c>
      <c r="EU12" s="10">
        <f>'Raw Data'!IH103</f>
        <v>55</v>
      </c>
      <c r="EV12" s="10">
        <f>'Raw Data'!II103</f>
        <v>43</v>
      </c>
      <c r="EW12" s="10">
        <f>'Raw Data'!IJ103</f>
        <v>45</v>
      </c>
      <c r="EX12" s="10">
        <f>'Raw Data'!IK103</f>
        <v>47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"/>
    <row r="14" spans="1:181" ht="14.25" customHeight="1" x14ac:dyDescent="0.35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35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23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68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103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61</v>
      </c>
      <c r="EF15" s="10">
        <f t="shared" si="2"/>
        <v>80</v>
      </c>
      <c r="EG15" s="10">
        <f t="shared" si="2"/>
        <v>75</v>
      </c>
      <c r="EH15" s="10">
        <f t="shared" si="2"/>
        <v>81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38</v>
      </c>
      <c r="EQ15" s="10">
        <f t="shared" si="2"/>
        <v>36</v>
      </c>
      <c r="ER15" s="10">
        <f t="shared" si="2"/>
        <v>42</v>
      </c>
      <c r="ES15" s="10">
        <f t="shared" si="2"/>
        <v>47</v>
      </c>
      <c r="ET15" s="10">
        <f t="shared" si="2"/>
        <v>41</v>
      </c>
      <c r="EU15" s="10">
        <f t="shared" si="2"/>
        <v>55</v>
      </c>
      <c r="EV15" s="10">
        <f t="shared" si="2"/>
        <v>43</v>
      </c>
      <c r="EW15" s="10">
        <f t="shared" si="2"/>
        <v>45</v>
      </c>
      <c r="EX15" s="10">
        <f t="shared" si="2"/>
        <v>47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35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35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35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35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35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35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35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 t="shared" ref="DF23:DF28" si="4">SUM(CT23:DA23)</f>
        <v>309</v>
      </c>
    </row>
    <row r="24" spans="1:134" ht="14.25" hidden="1" customHeight="1" x14ac:dyDescent="0.35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 t="shared" si="4"/>
        <v>283</v>
      </c>
    </row>
    <row r="25" spans="1:134" ht="14.25" customHeight="1" x14ac:dyDescent="0.35">
      <c r="CS25" s="2">
        <v>2020</v>
      </c>
      <c r="CT25" s="10">
        <f t="shared" ref="CT25:DE25" si="5">DF2</f>
        <v>23</v>
      </c>
      <c r="CU25" s="10">
        <f t="shared" si="5"/>
        <v>33</v>
      </c>
      <c r="CV25" s="10">
        <f t="shared" si="5"/>
        <v>38</v>
      </c>
      <c r="CW25" s="10">
        <f t="shared" si="5"/>
        <v>25</v>
      </c>
      <c r="CX25" s="10">
        <f t="shared" si="5"/>
        <v>27</v>
      </c>
      <c r="CY25" s="10">
        <f t="shared" si="5"/>
        <v>27</v>
      </c>
      <c r="CZ25" s="10">
        <f t="shared" si="5"/>
        <v>55</v>
      </c>
      <c r="DA25" s="10">
        <f t="shared" si="5"/>
        <v>78</v>
      </c>
      <c r="DB25" s="10">
        <f t="shared" si="5"/>
        <v>80</v>
      </c>
      <c r="DC25" s="10">
        <f t="shared" si="5"/>
        <v>86</v>
      </c>
      <c r="DD25" s="10">
        <f t="shared" si="5"/>
        <v>71</v>
      </c>
      <c r="DE25" s="10">
        <f t="shared" si="5"/>
        <v>80</v>
      </c>
      <c r="DF25" s="10">
        <f t="shared" si="4"/>
        <v>306</v>
      </c>
    </row>
    <row r="26" spans="1:134" ht="14.25" customHeight="1" x14ac:dyDescent="0.35">
      <c r="CS26" s="2">
        <v>2021</v>
      </c>
      <c r="CT26" s="147">
        <f>DR2</f>
        <v>68</v>
      </c>
      <c r="CU26" s="147">
        <f t="shared" ref="CU26:DE26" si="6">DS2</f>
        <v>57</v>
      </c>
      <c r="CV26" s="147">
        <f t="shared" si="6"/>
        <v>67</v>
      </c>
      <c r="CW26" s="147">
        <f t="shared" si="6"/>
        <v>93</v>
      </c>
      <c r="CX26" s="147">
        <f t="shared" si="6"/>
        <v>99</v>
      </c>
      <c r="CY26" s="147">
        <f t="shared" si="6"/>
        <v>103</v>
      </c>
      <c r="CZ26" s="147">
        <f t="shared" si="6"/>
        <v>97</v>
      </c>
      <c r="DA26" s="147">
        <f t="shared" si="6"/>
        <v>89</v>
      </c>
      <c r="DB26" s="147">
        <f t="shared" si="6"/>
        <v>81</v>
      </c>
      <c r="DC26" s="147">
        <f t="shared" si="6"/>
        <v>75</v>
      </c>
      <c r="DD26" s="147">
        <f t="shared" si="6"/>
        <v>70</v>
      </c>
      <c r="DE26" s="147">
        <f t="shared" si="6"/>
        <v>76</v>
      </c>
      <c r="DF26" s="10">
        <f t="shared" si="4"/>
        <v>673</v>
      </c>
    </row>
    <row r="27" spans="1:134" ht="14.25" customHeight="1" x14ac:dyDescent="0.35">
      <c r="CS27" s="2">
        <v>2022</v>
      </c>
      <c r="CT27" s="147">
        <f>ED2</f>
        <v>56</v>
      </c>
      <c r="CU27" s="147">
        <f t="shared" ref="CU27:DE27" si="7">EE2</f>
        <v>61</v>
      </c>
      <c r="CV27" s="147">
        <f t="shared" si="7"/>
        <v>80</v>
      </c>
      <c r="CW27" s="147">
        <f t="shared" si="7"/>
        <v>75</v>
      </c>
      <c r="CX27" s="147">
        <f t="shared" si="7"/>
        <v>81</v>
      </c>
      <c r="CY27" s="147">
        <f t="shared" si="7"/>
        <v>51</v>
      </c>
      <c r="CZ27" s="147">
        <f t="shared" si="7"/>
        <v>56</v>
      </c>
      <c r="DA27" s="147">
        <f t="shared" si="7"/>
        <v>62</v>
      </c>
      <c r="DB27" s="147">
        <f t="shared" si="7"/>
        <v>48</v>
      </c>
      <c r="DC27" s="147">
        <f t="shared" si="7"/>
        <v>43</v>
      </c>
      <c r="DD27" s="147">
        <f t="shared" si="7"/>
        <v>31</v>
      </c>
      <c r="DE27" s="147">
        <f t="shared" si="7"/>
        <v>36</v>
      </c>
      <c r="DF27" s="10">
        <f t="shared" si="4"/>
        <v>522</v>
      </c>
    </row>
    <row r="28" spans="1:134" ht="14.25" customHeight="1" x14ac:dyDescent="0.35">
      <c r="CS28" s="2">
        <v>2023</v>
      </c>
      <c r="CT28" s="147">
        <f>EP2</f>
        <v>38</v>
      </c>
      <c r="CU28" s="147">
        <f t="shared" ref="CU28:DE28" si="8">EQ2</f>
        <v>36</v>
      </c>
      <c r="CV28" s="147">
        <f t="shared" si="8"/>
        <v>43</v>
      </c>
      <c r="CW28" s="147">
        <f t="shared" si="8"/>
        <v>48</v>
      </c>
      <c r="CX28" s="147">
        <f t="shared" si="8"/>
        <v>41</v>
      </c>
      <c r="CY28" s="147">
        <f t="shared" si="8"/>
        <v>55</v>
      </c>
      <c r="CZ28" s="147">
        <f t="shared" si="8"/>
        <v>43</v>
      </c>
      <c r="DA28" s="147">
        <f t="shared" si="8"/>
        <v>45</v>
      </c>
      <c r="DB28" s="147">
        <f t="shared" si="8"/>
        <v>47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4"/>
        <v>349</v>
      </c>
    </row>
    <row r="29" spans="1:134" ht="14.25" customHeight="1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4">
      <c r="CX30" s="257" t="s">
        <v>106</v>
      </c>
      <c r="CY30" s="258"/>
      <c r="CZ30" s="259"/>
      <c r="DB30" s="257" t="s">
        <v>310</v>
      </c>
      <c r="DC30" s="258"/>
      <c r="DD30" s="259"/>
    </row>
    <row r="31" spans="1:134" ht="14.25" customHeight="1" thickTop="1" x14ac:dyDescent="0.3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424</v>
      </c>
      <c r="CY32" s="8">
        <f>DB28</f>
        <v>47</v>
      </c>
      <c r="CZ32" s="9">
        <f>(CY32-CY33)/CY33</f>
        <v>-2.0833333333333332E-2</v>
      </c>
      <c r="DB32" s="179">
        <v>2023</v>
      </c>
      <c r="DC32" s="8">
        <f>SUM(CT28:DB28)</f>
        <v>396</v>
      </c>
      <c r="DD32" s="9">
        <f>(DC32-DC33)/DC33</f>
        <v>-0.30526315789473685</v>
      </c>
    </row>
    <row r="33" spans="97:110" ht="14.25" customHeight="1" x14ac:dyDescent="0.35">
      <c r="CX33" s="7" t="s">
        <v>425</v>
      </c>
      <c r="CY33" s="8">
        <f>DB27</f>
        <v>48</v>
      </c>
      <c r="CZ33" s="9">
        <f>(CY33-CY34)/CY34</f>
        <v>-0.40740740740740738</v>
      </c>
      <c r="DB33" s="179">
        <v>2022</v>
      </c>
      <c r="DC33" s="8">
        <f>SUM(CT27:DB27)</f>
        <v>570</v>
      </c>
      <c r="DD33" s="9">
        <f>(DC33-DC34)/DC34</f>
        <v>-0.24403183023872679</v>
      </c>
    </row>
    <row r="34" spans="97:110" ht="14.25" customHeight="1" x14ac:dyDescent="0.35">
      <c r="CX34" s="185" t="s">
        <v>426</v>
      </c>
      <c r="CY34" s="8">
        <f>DB26</f>
        <v>81</v>
      </c>
      <c r="CZ34" s="9">
        <f>(CY34-CY35)/CY35</f>
        <v>1.2500000000000001E-2</v>
      </c>
      <c r="DB34" s="179">
        <v>2021</v>
      </c>
      <c r="DC34" s="8">
        <f>SUM(CT26:DB26)</f>
        <v>754</v>
      </c>
      <c r="DD34" s="9">
        <f>(DC34-DC35)/DC35</f>
        <v>0.95336787564766834</v>
      </c>
    </row>
    <row r="35" spans="97:110" ht="14.25" customHeight="1" x14ac:dyDescent="0.35">
      <c r="CX35" s="7" t="s">
        <v>427</v>
      </c>
      <c r="CY35" s="8">
        <f>DB25</f>
        <v>80</v>
      </c>
      <c r="CZ35" s="9"/>
      <c r="DB35" s="179">
        <v>2020</v>
      </c>
      <c r="DC35" s="8">
        <f>SUM(CT25:DB25)</f>
        <v>386</v>
      </c>
      <c r="DD35" s="9"/>
    </row>
    <row r="36" spans="97:110" ht="14.25" customHeight="1" x14ac:dyDescent="0.3">
      <c r="CX36" s="20"/>
      <c r="CY36" s="20"/>
      <c r="CZ36" s="20"/>
    </row>
    <row r="37" spans="97:110" ht="14.25" customHeight="1" x14ac:dyDescent="0.35">
      <c r="CT37" s="2" t="s">
        <v>89</v>
      </c>
    </row>
    <row r="38" spans="97:110" ht="14.25" customHeight="1" x14ac:dyDescent="0.3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6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35">
      <c r="CS39" s="2">
        <v>2015</v>
      </c>
      <c r="CT39" s="32">
        <f>AX4</f>
        <v>72000</v>
      </c>
      <c r="CU39" s="32">
        <f>AY4</f>
        <v>84000</v>
      </c>
      <c r="CV39" s="32">
        <f>AZ4</f>
        <v>70750</v>
      </c>
      <c r="CW39" s="32">
        <f>BA4</f>
        <v>70000</v>
      </c>
      <c r="CX39" s="32">
        <f t="shared" ref="CX39:DD39" si="9">BB4</f>
        <v>87500</v>
      </c>
      <c r="CY39" s="32">
        <f t="shared" si="9"/>
        <v>79500</v>
      </c>
      <c r="CZ39" s="32">
        <f t="shared" si="9"/>
        <v>92000</v>
      </c>
      <c r="DA39" s="32">
        <f t="shared" si="9"/>
        <v>72000</v>
      </c>
      <c r="DB39" s="32">
        <f t="shared" si="9"/>
        <v>66720</v>
      </c>
      <c r="DC39" s="32">
        <f t="shared" si="9"/>
        <v>75000</v>
      </c>
      <c r="DD39" s="32">
        <f t="shared" si="9"/>
        <v>58450</v>
      </c>
      <c r="DE39" s="32">
        <f>BI4</f>
        <v>55000</v>
      </c>
    </row>
    <row r="40" spans="97:110" ht="14.25" hidden="1" customHeight="1" x14ac:dyDescent="0.35">
      <c r="CS40" s="2">
        <v>2016</v>
      </c>
      <c r="CT40" s="32">
        <f>BJ4</f>
        <v>76450</v>
      </c>
      <c r="CU40" s="32">
        <f>BK4</f>
        <v>70000</v>
      </c>
      <c r="CV40" s="32">
        <f>BL4</f>
        <v>64500</v>
      </c>
      <c r="CW40" s="32">
        <f>BM4</f>
        <v>59000</v>
      </c>
      <c r="CX40" s="32">
        <f t="shared" ref="CX40:DD40" si="10">BN4</f>
        <v>80000</v>
      </c>
      <c r="CY40" s="32">
        <f t="shared" si="10"/>
        <v>77750</v>
      </c>
      <c r="CZ40" s="32">
        <f t="shared" si="10"/>
        <v>78950</v>
      </c>
      <c r="DA40" s="32">
        <f t="shared" si="10"/>
        <v>75000</v>
      </c>
      <c r="DB40" s="32">
        <f t="shared" si="10"/>
        <v>70000</v>
      </c>
      <c r="DC40" s="32">
        <f t="shared" si="10"/>
        <v>64750</v>
      </c>
      <c r="DD40" s="32">
        <f t="shared" si="10"/>
        <v>98750</v>
      </c>
      <c r="DE40" s="32">
        <f>BU4</f>
        <v>55000</v>
      </c>
    </row>
    <row r="41" spans="97:110" ht="14.25" hidden="1" customHeight="1" x14ac:dyDescent="0.35">
      <c r="CS41" s="2">
        <v>2017</v>
      </c>
      <c r="CT41" s="32">
        <f>BV4</f>
        <v>83000</v>
      </c>
      <c r="CU41" s="32">
        <f>BW4</f>
        <v>95000</v>
      </c>
      <c r="CV41" s="32">
        <f>BX4</f>
        <v>71250</v>
      </c>
      <c r="CW41" s="32">
        <f>BY4</f>
        <v>49000</v>
      </c>
      <c r="CX41" s="32">
        <f t="shared" ref="CX41:DD41" si="11">BZ4</f>
        <v>95000</v>
      </c>
      <c r="CY41" s="32">
        <f t="shared" si="11"/>
        <v>75500</v>
      </c>
      <c r="CZ41" s="32">
        <f t="shared" si="11"/>
        <v>75000</v>
      </c>
      <c r="DA41" s="32">
        <f t="shared" si="11"/>
        <v>82900</v>
      </c>
      <c r="DB41" s="32">
        <f t="shared" si="11"/>
        <v>77500</v>
      </c>
      <c r="DC41" s="32">
        <f t="shared" si="11"/>
        <v>80250</v>
      </c>
      <c r="DD41" s="32">
        <f t="shared" si="11"/>
        <v>69250</v>
      </c>
      <c r="DE41" s="32">
        <f>CG4</f>
        <v>61900</v>
      </c>
      <c r="DF41" s="34">
        <f>SUM(CT41:DE41)/12</f>
        <v>76295.833333333328</v>
      </c>
    </row>
    <row r="42" spans="97:110" ht="14.25" hidden="1" customHeight="1" x14ac:dyDescent="0.35">
      <c r="CS42" s="2">
        <v>2018</v>
      </c>
      <c r="CT42" s="32">
        <f>CH4</f>
        <v>110000</v>
      </c>
      <c r="CU42" s="32">
        <f>CI4</f>
        <v>103500</v>
      </c>
      <c r="CV42" s="32">
        <f>CJ4</f>
        <v>100000</v>
      </c>
      <c r="CW42" s="32">
        <f>CK4</f>
        <v>79500</v>
      </c>
      <c r="CX42" s="32">
        <f t="shared" ref="CX42:DD42" si="12">CL4</f>
        <v>69000</v>
      </c>
      <c r="CY42" s="32">
        <f t="shared" si="12"/>
        <v>85000</v>
      </c>
      <c r="CZ42" s="32">
        <f t="shared" si="12"/>
        <v>133000</v>
      </c>
      <c r="DA42" s="32">
        <f t="shared" si="12"/>
        <v>90000</v>
      </c>
      <c r="DB42" s="32">
        <f t="shared" si="12"/>
        <v>85000</v>
      </c>
      <c r="DC42" s="32">
        <f t="shared" si="12"/>
        <v>92500</v>
      </c>
      <c r="DD42" s="32">
        <f t="shared" si="12"/>
        <v>102500</v>
      </c>
      <c r="DE42" s="32">
        <f>CS4</f>
        <v>72000</v>
      </c>
      <c r="DF42" s="34">
        <f>SUM(CT42:DE42)/12</f>
        <v>93500</v>
      </c>
    </row>
    <row r="43" spans="97:110" ht="14.25" hidden="1" customHeight="1" x14ac:dyDescent="0.35">
      <c r="CS43" s="2">
        <v>2019</v>
      </c>
      <c r="CT43" s="32">
        <f>CT4</f>
        <v>115000</v>
      </c>
      <c r="CU43" s="32">
        <f>CU4</f>
        <v>95000</v>
      </c>
      <c r="CV43" s="32">
        <f>CV4</f>
        <v>50000</v>
      </c>
      <c r="CW43" s="32">
        <f>CW4</f>
        <v>50000</v>
      </c>
      <c r="CX43" s="32">
        <f t="shared" ref="CX43:DD43" si="13">CX4</f>
        <v>68750</v>
      </c>
      <c r="CY43" s="32">
        <f t="shared" si="13"/>
        <v>76000</v>
      </c>
      <c r="CZ43" s="32">
        <f t="shared" si="13"/>
        <v>70000</v>
      </c>
      <c r="DA43" s="32">
        <f t="shared" si="13"/>
        <v>95500</v>
      </c>
      <c r="DB43" s="32">
        <f t="shared" si="13"/>
        <v>90000</v>
      </c>
      <c r="DC43" s="32">
        <f t="shared" si="13"/>
        <v>87500</v>
      </c>
      <c r="DD43" s="32">
        <f t="shared" si="13"/>
        <v>115000</v>
      </c>
      <c r="DE43" s="32">
        <f>DE4</f>
        <v>78000</v>
      </c>
    </row>
    <row r="44" spans="97:110" ht="14.25" customHeight="1" x14ac:dyDescent="0.35">
      <c r="CS44" s="2">
        <v>2020</v>
      </c>
      <c r="CT44" s="32">
        <f>DF4</f>
        <v>134791</v>
      </c>
      <c r="CU44" s="32">
        <f>DG4</f>
        <v>70000</v>
      </c>
      <c r="CV44" s="32">
        <f>DH4</f>
        <v>77000</v>
      </c>
      <c r="CW44" s="32">
        <f>DI4</f>
        <v>112500</v>
      </c>
      <c r="CX44" s="32">
        <f t="shared" ref="CX44:DD44" si="14">DJ4</f>
        <v>95000</v>
      </c>
      <c r="CY44" s="32">
        <f t="shared" si="14"/>
        <v>95000</v>
      </c>
      <c r="CZ44" s="32">
        <f t="shared" si="14"/>
        <v>76000</v>
      </c>
      <c r="DA44" s="32">
        <f t="shared" si="14"/>
        <v>95000</v>
      </c>
      <c r="DB44" s="32">
        <f t="shared" si="14"/>
        <v>99900</v>
      </c>
      <c r="DC44" s="32">
        <f t="shared" si="14"/>
        <v>110000</v>
      </c>
      <c r="DD44" s="32">
        <f t="shared" si="14"/>
        <v>95000</v>
      </c>
      <c r="DE44" s="32">
        <f>DQ4</f>
        <v>89000</v>
      </c>
    </row>
    <row r="45" spans="97:110" ht="14.25" customHeight="1" x14ac:dyDescent="0.35">
      <c r="CS45" s="2">
        <v>2021</v>
      </c>
      <c r="CT45" s="32">
        <f>DR4</f>
        <v>119000</v>
      </c>
      <c r="CU45" s="32">
        <f>DS4</f>
        <v>100000</v>
      </c>
      <c r="CV45" s="32">
        <f>DT4</f>
        <v>107500</v>
      </c>
      <c r="CW45" s="32">
        <f>DU4</f>
        <v>114000</v>
      </c>
      <c r="CX45" s="32">
        <f t="shared" ref="CX45:DD45" si="15">DV4</f>
        <v>80000</v>
      </c>
      <c r="CY45" s="32">
        <f t="shared" si="15"/>
        <v>95000</v>
      </c>
      <c r="CZ45" s="32">
        <f t="shared" si="15"/>
        <v>105000</v>
      </c>
      <c r="DA45" s="32">
        <f t="shared" si="15"/>
        <v>110000</v>
      </c>
      <c r="DB45" s="32">
        <f t="shared" si="15"/>
        <v>115000</v>
      </c>
      <c r="DC45" s="32">
        <f t="shared" si="15"/>
        <v>125000</v>
      </c>
      <c r="DD45" s="32">
        <f t="shared" si="15"/>
        <v>137450</v>
      </c>
      <c r="DE45" s="32">
        <f>EC4</f>
        <v>114950</v>
      </c>
    </row>
    <row r="46" spans="97:110" ht="14.25" customHeight="1" x14ac:dyDescent="0.35">
      <c r="CS46" s="2">
        <v>2022</v>
      </c>
      <c r="CT46" s="32">
        <f>ED4</f>
        <v>112250</v>
      </c>
      <c r="CU46" s="32">
        <f>EE4</f>
        <v>107000</v>
      </c>
      <c r="CV46" s="32">
        <f>EF4</f>
        <v>128050</v>
      </c>
      <c r="CW46" s="32">
        <f>EG4</f>
        <v>129900</v>
      </c>
      <c r="CX46" s="32">
        <f t="shared" ref="CX46:DD46" si="16">EH4</f>
        <v>129750</v>
      </c>
      <c r="CY46" s="32">
        <f t="shared" si="16"/>
        <v>115750</v>
      </c>
      <c r="CZ46" s="32">
        <f t="shared" si="16"/>
        <v>147000</v>
      </c>
      <c r="DA46" s="32">
        <f t="shared" si="16"/>
        <v>115050</v>
      </c>
      <c r="DB46" s="32">
        <f t="shared" si="16"/>
        <v>110111</v>
      </c>
      <c r="DC46" s="32">
        <f t="shared" si="16"/>
        <v>140000</v>
      </c>
      <c r="DD46" s="32">
        <f t="shared" si="16"/>
        <v>160000</v>
      </c>
      <c r="DE46" s="32">
        <f>EO4</f>
        <v>155000</v>
      </c>
    </row>
    <row r="47" spans="97:110" ht="14.25" customHeight="1" x14ac:dyDescent="0.35">
      <c r="CS47" s="2">
        <v>2023</v>
      </c>
      <c r="CT47" s="32">
        <f>EP4</f>
        <v>128750</v>
      </c>
      <c r="CU47" s="32">
        <f>EQ4</f>
        <v>126250</v>
      </c>
      <c r="CV47" s="32">
        <f>ER4</f>
        <v>99000</v>
      </c>
      <c r="CW47" s="32">
        <f>ES4</f>
        <v>130000</v>
      </c>
      <c r="CX47" s="32">
        <f t="shared" ref="CX47:DD47" si="17">ET4</f>
        <v>110000</v>
      </c>
      <c r="CY47" s="32">
        <f t="shared" si="17"/>
        <v>133690</v>
      </c>
      <c r="CZ47" s="32">
        <f t="shared" si="17"/>
        <v>163000</v>
      </c>
      <c r="DA47" s="32">
        <f t="shared" si="17"/>
        <v>150000</v>
      </c>
      <c r="DB47" s="32">
        <f t="shared" si="17"/>
        <v>210500</v>
      </c>
      <c r="DC47" s="32">
        <f t="shared" si="17"/>
        <v>0</v>
      </c>
      <c r="DD47" s="32">
        <f t="shared" si="17"/>
        <v>0</v>
      </c>
      <c r="DE47" s="32">
        <f>FA4</f>
        <v>0</v>
      </c>
    </row>
    <row r="48" spans="97:110" ht="14.25" customHeight="1" x14ac:dyDescent="0.35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4">
      <c r="CT49" s="32"/>
      <c r="CU49" s="32"/>
      <c r="CV49" s="32"/>
      <c r="CW49" s="32"/>
      <c r="CX49" s="257" t="s">
        <v>107</v>
      </c>
      <c r="CY49" s="258"/>
      <c r="CZ49" s="259"/>
      <c r="DA49" s="32"/>
      <c r="DB49" s="260" t="s">
        <v>107</v>
      </c>
      <c r="DC49" s="260"/>
      <c r="DD49" s="260"/>
      <c r="DE49" s="32"/>
    </row>
    <row r="50" spans="97:109" ht="14.25" customHeight="1" thickTop="1" x14ac:dyDescent="0.35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35">
      <c r="CT51" s="32"/>
      <c r="CU51" s="32"/>
      <c r="CV51" s="32"/>
      <c r="CW51" s="32"/>
      <c r="CX51" s="7" t="s">
        <v>424</v>
      </c>
      <c r="CY51" s="35">
        <f>DB47</f>
        <v>210500</v>
      </c>
      <c r="CZ51" s="9">
        <f>(CY51-CY52)/CY52</f>
        <v>0.9117072772020961</v>
      </c>
      <c r="DA51" s="32"/>
      <c r="DB51" s="7">
        <v>2023</v>
      </c>
      <c r="DC51" s="35"/>
      <c r="DD51" s="9" t="e">
        <f>(DC51-DC52)/DC52</f>
        <v>#DIV/0!</v>
      </c>
      <c r="DE51" s="32"/>
    </row>
    <row r="52" spans="97:109" ht="14.25" customHeight="1" x14ac:dyDescent="0.35">
      <c r="CT52" s="32"/>
      <c r="CU52" s="32"/>
      <c r="CV52" s="32"/>
      <c r="CW52" s="32"/>
      <c r="CX52" s="7" t="s">
        <v>425</v>
      </c>
      <c r="CY52" s="35">
        <f>DB46</f>
        <v>110111</v>
      </c>
      <c r="CZ52" s="9">
        <f>(CY52-CY53)/CY53</f>
        <v>-4.2513043478260869E-2</v>
      </c>
      <c r="DA52" s="32"/>
      <c r="DB52" s="7">
        <v>2022</v>
      </c>
      <c r="DC52" s="35"/>
      <c r="DD52" s="9" t="e">
        <f>(DC52-DC53)/DC53</f>
        <v>#DIV/0!</v>
      </c>
      <c r="DE52" s="32"/>
    </row>
    <row r="53" spans="97:109" ht="14.25" customHeight="1" x14ac:dyDescent="0.35">
      <c r="CT53" s="32"/>
      <c r="CU53" s="32"/>
      <c r="CV53" s="32"/>
      <c r="CW53" s="32"/>
      <c r="CX53" s="185" t="s">
        <v>426</v>
      </c>
      <c r="CY53" s="35">
        <f>DB45</f>
        <v>115000</v>
      </c>
      <c r="CZ53" s="9">
        <f>(CY53-CY54)/CY54</f>
        <v>0.15115115115115116</v>
      </c>
      <c r="DA53" s="32"/>
      <c r="DB53" s="7">
        <v>2021</v>
      </c>
      <c r="DC53" s="35"/>
      <c r="DD53" s="9" t="e">
        <f>(DC53-DC54)/DC54</f>
        <v>#DIV/0!</v>
      </c>
      <c r="DE53" s="32"/>
    </row>
    <row r="54" spans="97:109" ht="14.25" customHeight="1" x14ac:dyDescent="0.35">
      <c r="CT54" s="32"/>
      <c r="CU54" s="32"/>
      <c r="CV54" s="32"/>
      <c r="CW54" s="32"/>
      <c r="CX54" s="7" t="s">
        <v>427</v>
      </c>
      <c r="CY54" s="35">
        <f>DB44</f>
        <v>99900</v>
      </c>
      <c r="CZ54" s="9"/>
      <c r="DA54" s="32"/>
      <c r="DB54" s="7">
        <v>2020</v>
      </c>
      <c r="DC54" s="35"/>
      <c r="DD54" s="9"/>
      <c r="DE54" s="32"/>
    </row>
    <row r="55" spans="97:109" ht="14.25" customHeight="1" x14ac:dyDescent="0.35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35">
      <c r="CT56" s="2" t="s">
        <v>93</v>
      </c>
      <c r="CU56" s="21"/>
      <c r="CV56" s="21"/>
      <c r="CW56" s="21"/>
    </row>
    <row r="57" spans="97:109" ht="14.25" customHeight="1" x14ac:dyDescent="0.3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6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35">
      <c r="CS58" s="2">
        <v>2015</v>
      </c>
      <c r="CT58" s="32">
        <f>AX3</f>
        <v>110204</v>
      </c>
      <c r="CU58" s="32">
        <f>AY3</f>
        <v>102623</v>
      </c>
      <c r="CV58" s="32">
        <f>AZ3</f>
        <v>87975</v>
      </c>
      <c r="CW58" s="32">
        <f>BA3</f>
        <v>101099</v>
      </c>
      <c r="CX58" s="32">
        <f t="shared" ref="CX58:DD58" si="18">BB3</f>
        <v>216373</v>
      </c>
      <c r="CY58" s="32">
        <f t="shared" si="18"/>
        <v>111462</v>
      </c>
      <c r="CZ58" s="32">
        <f t="shared" si="18"/>
        <v>178079</v>
      </c>
      <c r="DA58" s="32">
        <f t="shared" si="18"/>
        <v>86702</v>
      </c>
      <c r="DB58" s="32">
        <f t="shared" si="18"/>
        <v>160944</v>
      </c>
      <c r="DC58" s="32">
        <f t="shared" si="18"/>
        <v>81685</v>
      </c>
      <c r="DD58" s="32">
        <f t="shared" si="18"/>
        <v>237153</v>
      </c>
      <c r="DE58" s="32">
        <f>BI3</f>
        <v>120910</v>
      </c>
    </row>
    <row r="59" spans="97:109" ht="14.25" hidden="1" customHeight="1" x14ac:dyDescent="0.35">
      <c r="CS59" s="2">
        <v>2016</v>
      </c>
      <c r="CT59" s="32">
        <f>BJ3</f>
        <v>76851</v>
      </c>
      <c r="CU59" s="32">
        <f>BK3</f>
        <v>90406</v>
      </c>
      <c r="CV59" s="32">
        <f>BL3</f>
        <v>190946</v>
      </c>
      <c r="CW59" s="32">
        <f>BM3</f>
        <v>96831</v>
      </c>
      <c r="CX59" s="32">
        <f t="shared" ref="CX59:DD59" si="19">BN3</f>
        <v>104817</v>
      </c>
      <c r="CY59" s="32">
        <f t="shared" si="19"/>
        <v>103856</v>
      </c>
      <c r="CZ59" s="32">
        <f t="shared" si="19"/>
        <v>289971</v>
      </c>
      <c r="DA59" s="32">
        <f t="shared" si="19"/>
        <v>106252</v>
      </c>
      <c r="DB59" s="32">
        <f t="shared" si="19"/>
        <v>138723</v>
      </c>
      <c r="DC59" s="32">
        <f t="shared" si="19"/>
        <v>92843</v>
      </c>
      <c r="DD59" s="32">
        <f t="shared" si="19"/>
        <v>163523</v>
      </c>
      <c r="DE59" s="32">
        <f>BU3</f>
        <v>144460</v>
      </c>
    </row>
    <row r="60" spans="97:109" ht="14.25" customHeight="1" x14ac:dyDescent="0.35">
      <c r="CS60" s="2">
        <v>2017</v>
      </c>
      <c r="CT60" s="32">
        <f>BV3</f>
        <v>100048</v>
      </c>
      <c r="CU60" s="32">
        <f>BW3</f>
        <v>116157</v>
      </c>
      <c r="CV60" s="32">
        <f>BX3</f>
        <v>114108</v>
      </c>
      <c r="CW60" s="32">
        <f>BY3</f>
        <v>141193</v>
      </c>
      <c r="CX60" s="32">
        <f t="shared" ref="CX60:DD60" si="20">BZ3</f>
        <v>103777</v>
      </c>
      <c r="CY60" s="32">
        <f t="shared" si="20"/>
        <v>93727</v>
      </c>
      <c r="CZ60" s="32">
        <f t="shared" si="20"/>
        <v>93689</v>
      </c>
      <c r="DA60" s="32">
        <f t="shared" si="20"/>
        <v>101173</v>
      </c>
      <c r="DB60" s="32">
        <f t="shared" si="20"/>
        <v>133354</v>
      </c>
      <c r="DC60" s="32">
        <f t="shared" si="20"/>
        <v>124331</v>
      </c>
      <c r="DD60" s="32">
        <f t="shared" si="20"/>
        <v>130892</v>
      </c>
      <c r="DE60" s="32">
        <f>CG3</f>
        <v>126380</v>
      </c>
    </row>
    <row r="61" spans="97:109" ht="14.25" customHeight="1" x14ac:dyDescent="0.35">
      <c r="CS61" s="2">
        <v>2018</v>
      </c>
      <c r="CT61" s="32">
        <f>CH3</f>
        <v>144135</v>
      </c>
      <c r="CU61" s="32">
        <f>CI3</f>
        <v>116451</v>
      </c>
      <c r="CV61" s="32">
        <f>CJ3</f>
        <v>153531</v>
      </c>
      <c r="CW61" s="32">
        <f>CK3</f>
        <v>108688</v>
      </c>
      <c r="CX61" s="32">
        <f t="shared" ref="CX61:DD61" si="21">CL3</f>
        <v>118595</v>
      </c>
      <c r="CY61" s="32">
        <f t="shared" si="21"/>
        <v>120586</v>
      </c>
      <c r="CZ61" s="32">
        <f t="shared" si="21"/>
        <v>219840</v>
      </c>
      <c r="DA61" s="32">
        <f t="shared" si="21"/>
        <v>137428</v>
      </c>
      <c r="DB61" s="32">
        <f t="shared" si="21"/>
        <v>107766</v>
      </c>
      <c r="DC61" s="32">
        <f t="shared" si="21"/>
        <v>119177</v>
      </c>
      <c r="DD61" s="32">
        <f t="shared" si="21"/>
        <v>133434</v>
      </c>
      <c r="DE61" s="32">
        <f>CS3</f>
        <v>123000</v>
      </c>
    </row>
    <row r="62" spans="97:109" ht="14.25" customHeight="1" x14ac:dyDescent="0.35">
      <c r="CS62" s="2">
        <v>2019</v>
      </c>
      <c r="CT62" s="32">
        <f>CT3</f>
        <v>145685</v>
      </c>
      <c r="CU62" s="32">
        <f>CU3</f>
        <v>111560</v>
      </c>
      <c r="CV62" s="32">
        <f>CV3</f>
        <v>117766</v>
      </c>
      <c r="CW62" s="32">
        <f>CW3</f>
        <v>80586</v>
      </c>
      <c r="CX62" s="32">
        <f t="shared" ref="CX62:DD62" si="22">CX3</f>
        <v>108102</v>
      </c>
      <c r="CY62" s="32">
        <f t="shared" si="22"/>
        <v>94658</v>
      </c>
      <c r="CZ62" s="32">
        <f t="shared" si="22"/>
        <v>95844</v>
      </c>
      <c r="DA62" s="32">
        <f t="shared" si="22"/>
        <v>170225</v>
      </c>
      <c r="DB62" s="32">
        <f t="shared" si="22"/>
        <v>165212</v>
      </c>
      <c r="DC62" s="32">
        <f t="shared" si="22"/>
        <v>130693</v>
      </c>
      <c r="DD62" s="32">
        <f t="shared" si="22"/>
        <v>120530</v>
      </c>
      <c r="DE62" s="32">
        <f>DE3</f>
        <v>118280</v>
      </c>
    </row>
    <row r="63" spans="97:109" ht="14.25" customHeight="1" x14ac:dyDescent="0.35">
      <c r="CS63" s="2">
        <v>2020</v>
      </c>
      <c r="CT63" s="32">
        <f>DF3</f>
        <v>119750</v>
      </c>
      <c r="CU63" s="32">
        <f>DG3</f>
        <v>133486</v>
      </c>
      <c r="CV63" s="32">
        <f>DH3</f>
        <v>86317</v>
      </c>
      <c r="CW63" s="32">
        <f>DI3</f>
        <v>122183</v>
      </c>
      <c r="CX63" s="32">
        <f t="shared" ref="CX63:DD63" si="23">DJ3</f>
        <v>140240</v>
      </c>
      <c r="CY63" s="32">
        <f t="shared" si="23"/>
        <v>111700</v>
      </c>
      <c r="CZ63" s="32">
        <f t="shared" si="23"/>
        <v>112682</v>
      </c>
      <c r="DA63" s="32">
        <f t="shared" si="23"/>
        <v>116675</v>
      </c>
      <c r="DB63" s="32">
        <f t="shared" si="23"/>
        <v>133471</v>
      </c>
      <c r="DC63" s="32">
        <f t="shared" si="23"/>
        <v>148784</v>
      </c>
      <c r="DD63" s="32">
        <f t="shared" si="23"/>
        <v>142764</v>
      </c>
      <c r="DE63" s="32">
        <f>DQ3</f>
        <v>148240</v>
      </c>
    </row>
    <row r="64" spans="97:109" ht="14.25" customHeight="1" x14ac:dyDescent="0.35">
      <c r="CS64" s="2">
        <v>2021</v>
      </c>
      <c r="CT64" s="32">
        <f>DR3</f>
        <v>145714</v>
      </c>
      <c r="CU64" s="32">
        <f>DS3</f>
        <v>159957</v>
      </c>
      <c r="CV64" s="32">
        <f>DT3</f>
        <v>161844</v>
      </c>
      <c r="CW64" s="32">
        <f>DU3</f>
        <v>151254</v>
      </c>
      <c r="CX64" s="32">
        <f t="shared" ref="CX64:DD64" si="24">DV3</f>
        <v>110453</v>
      </c>
      <c r="CY64" s="32">
        <f t="shared" si="24"/>
        <v>158496</v>
      </c>
      <c r="CZ64" s="32">
        <f t="shared" si="24"/>
        <v>149607</v>
      </c>
      <c r="DA64" s="32">
        <f t="shared" si="24"/>
        <v>156534</v>
      </c>
      <c r="DB64" s="32">
        <f t="shared" si="24"/>
        <v>157615</v>
      </c>
      <c r="DC64" s="32">
        <f t="shared" si="24"/>
        <v>188693</v>
      </c>
      <c r="DD64" s="32">
        <f t="shared" si="24"/>
        <v>179468</v>
      </c>
      <c r="DE64" s="32">
        <f>EC3</f>
        <v>195770</v>
      </c>
    </row>
    <row r="65" spans="97:109" ht="14.25" customHeight="1" x14ac:dyDescent="0.35">
      <c r="CS65" s="2">
        <v>2022</v>
      </c>
      <c r="CT65" s="32">
        <f>ED3</f>
        <v>155367</v>
      </c>
      <c r="CU65" s="32">
        <f>EE3</f>
        <v>136429</v>
      </c>
      <c r="CV65" s="32">
        <f>EF3</f>
        <v>157210</v>
      </c>
      <c r="CW65" s="32">
        <f>EG3</f>
        <v>193148</v>
      </c>
      <c r="CX65" s="32">
        <f t="shared" ref="CX65:DD65" si="25">EH3</f>
        <v>150081</v>
      </c>
      <c r="CY65" s="32">
        <f t="shared" si="25"/>
        <v>157656</v>
      </c>
      <c r="CZ65" s="32">
        <f t="shared" si="25"/>
        <v>166514</v>
      </c>
      <c r="DA65" s="32">
        <f t="shared" si="25"/>
        <v>160426</v>
      </c>
      <c r="DB65" s="32">
        <f t="shared" si="25"/>
        <v>177062</v>
      </c>
      <c r="DC65" s="32">
        <f t="shared" si="25"/>
        <v>250600</v>
      </c>
      <c r="DD65" s="32">
        <f t="shared" si="25"/>
        <v>196932</v>
      </c>
      <c r="DE65" s="32">
        <f>EO3</f>
        <v>187848</v>
      </c>
    </row>
    <row r="66" spans="97:109" ht="14.25" customHeight="1" x14ac:dyDescent="0.35">
      <c r="CS66" s="2">
        <v>2023</v>
      </c>
      <c r="CT66" s="32">
        <f>EP3</f>
        <v>190311</v>
      </c>
      <c r="CU66" s="32">
        <f>EQ3</f>
        <v>175977</v>
      </c>
      <c r="CV66" s="32">
        <f t="shared" ref="CV66:DC66" si="26">ER3</f>
        <v>145315</v>
      </c>
      <c r="CW66" s="32">
        <f t="shared" si="26"/>
        <v>182202</v>
      </c>
      <c r="CX66" s="32">
        <f t="shared" si="26"/>
        <v>189726</v>
      </c>
      <c r="CY66" s="32">
        <f t="shared" si="26"/>
        <v>156384</v>
      </c>
      <c r="CZ66" s="32">
        <f t="shared" si="26"/>
        <v>199692</v>
      </c>
      <c r="DA66" s="32">
        <f t="shared" si="26"/>
        <v>180797</v>
      </c>
      <c r="DB66" s="32">
        <f t="shared" si="26"/>
        <v>232462</v>
      </c>
      <c r="DC66" s="32">
        <f t="shared" si="26"/>
        <v>0</v>
      </c>
      <c r="DD66" s="32"/>
      <c r="DE66" s="32"/>
    </row>
    <row r="67" spans="97:109" ht="14.25" customHeight="1" x14ac:dyDescent="0.35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4">
      <c r="CX68" s="260" t="s">
        <v>108</v>
      </c>
      <c r="CY68" s="260"/>
      <c r="CZ68" s="260"/>
      <c r="DB68" s="260" t="s">
        <v>395</v>
      </c>
      <c r="DC68" s="260"/>
      <c r="DD68" s="260"/>
    </row>
    <row r="69" spans="97:109" ht="14.25" customHeight="1" thickTop="1" x14ac:dyDescent="0.3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424</v>
      </c>
      <c r="CY70" s="35">
        <f>DB66</f>
        <v>232462</v>
      </c>
      <c r="CZ70" s="9">
        <f>(CY70-CY71)/CY71</f>
        <v>0.31288475223368084</v>
      </c>
      <c r="DB70" s="7">
        <v>2023</v>
      </c>
      <c r="DC70" s="35">
        <f>SUM(CT66:DB66)/9</f>
        <v>183651.77777777778</v>
      </c>
      <c r="DD70" s="9">
        <f>(DC70-DC71)/DC71</f>
        <v>0.13685532566701961</v>
      </c>
    </row>
    <row r="71" spans="97:109" ht="14.25" customHeight="1" x14ac:dyDescent="0.35">
      <c r="CX71" s="7" t="s">
        <v>425</v>
      </c>
      <c r="CY71" s="35">
        <f>DB65</f>
        <v>177062</v>
      </c>
      <c r="CZ71" s="9">
        <f>(CY71-CY72)/CY72</f>
        <v>0.12338292675189544</v>
      </c>
      <c r="DB71" s="7">
        <v>2022</v>
      </c>
      <c r="DC71" s="35">
        <f>SUM(CT65:DB65)/9</f>
        <v>161543.66666666666</v>
      </c>
      <c r="DD71" s="9">
        <f>(DC71-DC72)/DC72</f>
        <v>7.5783181918408993E-2</v>
      </c>
    </row>
    <row r="72" spans="97:109" ht="14.25" customHeight="1" x14ac:dyDescent="0.35">
      <c r="CX72" s="185" t="s">
        <v>426</v>
      </c>
      <c r="CY72" s="35">
        <f>DB64</f>
        <v>157615</v>
      </c>
      <c r="CZ72" s="9">
        <f>(CY72-CY73)/CY73</f>
        <v>0.18089322774235603</v>
      </c>
      <c r="DB72" s="7">
        <v>2021</v>
      </c>
      <c r="DC72" s="35">
        <f>SUM(CT64:DB64)/9</f>
        <v>150163.77777777778</v>
      </c>
      <c r="DD72" s="9">
        <f>(DC72-DC73)/DC73</f>
        <v>0.25542868396215895</v>
      </c>
    </row>
    <row r="73" spans="97:109" ht="14.25" customHeight="1" x14ac:dyDescent="0.35">
      <c r="CX73" s="7" t="s">
        <v>427</v>
      </c>
      <c r="CY73" s="35">
        <f>DB63</f>
        <v>133471</v>
      </c>
      <c r="CZ73" s="9"/>
      <c r="DB73" s="7">
        <v>2020</v>
      </c>
      <c r="DC73" s="35">
        <f>SUM(CT63:DB63)/9</f>
        <v>119611.55555555556</v>
      </c>
      <c r="DD73" s="9"/>
    </row>
    <row r="74" spans="97:109" ht="14.25" customHeight="1" x14ac:dyDescent="0.3"/>
    <row r="75" spans="97:109" ht="14.25" customHeight="1" x14ac:dyDescent="0.3"/>
    <row r="76" spans="97:109" ht="14.25" customHeight="1" x14ac:dyDescent="0.3"/>
    <row r="77" spans="97:109" ht="14.25" customHeight="1" x14ac:dyDescent="0.3"/>
    <row r="78" spans="97:109" ht="14.25" customHeight="1" x14ac:dyDescent="0.3"/>
    <row r="79" spans="97:109" ht="14.25" customHeight="1" x14ac:dyDescent="0.3"/>
    <row r="80" spans="97:109" ht="14.25" customHeight="1" x14ac:dyDescent="0.3">
      <c r="CT80" s="239"/>
      <c r="CU80" s="239"/>
      <c r="CV80" s="239"/>
      <c r="CX80" s="239"/>
      <c r="CY80" s="239"/>
      <c r="CZ80" s="239"/>
    </row>
    <row r="81" spans="98:104" ht="14.25" customHeight="1" x14ac:dyDescent="0.3">
      <c r="CT81" s="240"/>
      <c r="CU81" s="240"/>
      <c r="CV81" s="240"/>
      <c r="CX81" s="240"/>
      <c r="CY81" s="240"/>
      <c r="CZ81" s="240"/>
    </row>
    <row r="82" spans="98:104" ht="14.25" customHeight="1" x14ac:dyDescent="0.3"/>
    <row r="83" spans="98:104" ht="14.25" customHeight="1" x14ac:dyDescent="0.3"/>
    <row r="84" spans="98:104" ht="14.25" customHeight="1" x14ac:dyDescent="0.3"/>
    <row r="85" spans="98:104" ht="14.25" customHeight="1" x14ac:dyDescent="0.3"/>
    <row r="86" spans="98:104" ht="14.25" customHeight="1" x14ac:dyDescent="0.3"/>
    <row r="87" spans="98:104" ht="14.25" customHeight="1" x14ac:dyDescent="0.3"/>
    <row r="88" spans="98:104" ht="14.25" customHeight="1" x14ac:dyDescent="0.3"/>
    <row r="89" spans="98:104" ht="14.25" customHeight="1" x14ac:dyDescent="0.3"/>
    <row r="90" spans="98:104" ht="14.25" customHeight="1" x14ac:dyDescent="0.3"/>
    <row r="91" spans="98:104" ht="14.25" customHeight="1" x14ac:dyDescent="0.3"/>
    <row r="92" spans="98:104" ht="14.25" customHeight="1" x14ac:dyDescent="0.3"/>
    <row r="93" spans="98:104" ht="14.25" customHeight="1" x14ac:dyDescent="0.3"/>
    <row r="94" spans="98:104" ht="14.25" customHeight="1" x14ac:dyDescent="0.3"/>
    <row r="95" spans="98:104" ht="14.25" customHeight="1" x14ac:dyDescent="0.3"/>
    <row r="96" spans="98:104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topLeftCell="A12" workbookViewId="0">
      <selection activeCell="D34" sqref="D34:F36"/>
    </sheetView>
  </sheetViews>
  <sheetFormatPr defaultColWidth="12.58203125" defaultRowHeight="15" customHeight="1" x14ac:dyDescent="0.3"/>
  <cols>
    <col min="1" max="1" width="9.08203125" customWidth="1"/>
    <col min="2" max="9" width="7.58203125" customWidth="1"/>
    <col min="10" max="10" width="9.4140625" customWidth="1"/>
    <col min="11" max="11" width="7.58203125" customWidth="1"/>
    <col min="12" max="12" width="9.08203125" customWidth="1"/>
    <col min="13" max="26" width="7.58203125" customWidth="1"/>
  </cols>
  <sheetData>
    <row r="1" spans="1:26" ht="14.25" customHeight="1" x14ac:dyDescent="0.35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6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5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5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5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5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35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149">
        <v>2023</v>
      </c>
      <c r="B11" s="150">
        <f>'Raw Data'!IC21</f>
        <v>391</v>
      </c>
      <c r="C11" s="150">
        <f>'Raw Data'!ID21</f>
        <v>373</v>
      </c>
      <c r="D11" s="150">
        <f>'Raw Data'!IE21</f>
        <v>356</v>
      </c>
      <c r="E11" s="150">
        <f>'Raw Data'!IF21</f>
        <v>371</v>
      </c>
      <c r="F11" s="150">
        <f>'Raw Data'!IG21</f>
        <v>382</v>
      </c>
      <c r="G11" s="150">
        <f>'Raw Data'!IH21</f>
        <v>412</v>
      </c>
      <c r="H11" s="150">
        <f>'Raw Data'!II21</f>
        <v>456</v>
      </c>
      <c r="I11" s="150">
        <f>'Raw Data'!IJ21</f>
        <v>474</v>
      </c>
      <c r="J11" s="150">
        <f>'Raw Data'!IK21</f>
        <v>489</v>
      </c>
      <c r="K11" s="150">
        <f>'Raw Data'!IL21</f>
        <v>0</v>
      </c>
      <c r="L11" s="150">
        <f>'Raw Data'!IM21</f>
        <v>0</v>
      </c>
      <c r="M11" s="150">
        <f>'Raw Data'!IN21</f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1"/>
      <c r="B13" s="4"/>
      <c r="C13" s="4"/>
      <c r="D13" s="257" t="s">
        <v>18</v>
      </c>
      <c r="E13" s="258"/>
      <c r="F13" s="259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3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1"/>
      <c r="B15" s="4"/>
      <c r="C15" s="4"/>
      <c r="D15" s="7" t="s">
        <v>424</v>
      </c>
      <c r="E15" s="8">
        <f>J11</f>
        <v>489</v>
      </c>
      <c r="F15" s="9">
        <f>(E15-E16)/E16</f>
        <v>-4.1176470588235294E-2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1"/>
      <c r="B16" s="4"/>
      <c r="C16" s="4"/>
      <c r="D16" s="7" t="s">
        <v>425</v>
      </c>
      <c r="E16" s="8">
        <f>J10</f>
        <v>510</v>
      </c>
      <c r="F16" s="9">
        <f>(E16-E17)/E17</f>
        <v>5.3719008264462811E-2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1"/>
      <c r="B17" s="4"/>
      <c r="C17" s="4"/>
      <c r="D17" s="185" t="s">
        <v>426</v>
      </c>
      <c r="E17" s="8">
        <f>J9</f>
        <v>484</v>
      </c>
      <c r="F17" s="9">
        <f>(E17-E18)/E18</f>
        <v>-0.29753265602322204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5">
      <c r="A18" s="21"/>
      <c r="B18" s="4"/>
      <c r="C18" s="4"/>
      <c r="D18" s="7" t="s">
        <v>427</v>
      </c>
      <c r="E18" s="8">
        <f>J8</f>
        <v>689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5" x14ac:dyDescent="0.3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6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5" hidden="1" x14ac:dyDescent="0.3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5" hidden="1" x14ac:dyDescent="0.3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5" hidden="1" x14ac:dyDescent="0.3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5" hidden="1" x14ac:dyDescent="0.35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35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149">
        <v>2023</v>
      </c>
      <c r="B30" s="150">
        <f>'Raw Data'!IC20</f>
        <v>381</v>
      </c>
      <c r="C30" s="150">
        <f>'Raw Data'!ID20</f>
        <v>382</v>
      </c>
      <c r="D30" s="150">
        <f>'Raw Data'!IE20</f>
        <v>373</v>
      </c>
      <c r="E30" s="150">
        <f>'Raw Data'!IF20</f>
        <v>372</v>
      </c>
      <c r="F30" s="150">
        <f>'Raw Data'!IG20</f>
        <v>357</v>
      </c>
      <c r="G30" s="150">
        <f>'Raw Data'!IH20</f>
        <v>343</v>
      </c>
      <c r="H30" s="150">
        <f>'Raw Data'!II20</f>
        <v>352</v>
      </c>
      <c r="I30" s="150">
        <f>'Raw Data'!IJ20</f>
        <v>333</v>
      </c>
      <c r="J30" s="150">
        <f>'Raw Data'!IK20</f>
        <v>320</v>
      </c>
      <c r="K30" s="150">
        <f>'Raw Data'!IL20</f>
        <v>0</v>
      </c>
      <c r="L30" s="150">
        <f>'Raw Data'!IM20</f>
        <v>0</v>
      </c>
      <c r="M30" s="150">
        <f>'Raw Data'!IN20</f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1"/>
      <c r="B32" s="4"/>
      <c r="C32" s="4"/>
      <c r="D32" s="257" t="s">
        <v>110</v>
      </c>
      <c r="E32" s="258"/>
      <c r="F32" s="25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35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1"/>
      <c r="B34" s="4"/>
      <c r="C34" s="4"/>
      <c r="D34" s="7" t="s">
        <v>424</v>
      </c>
      <c r="E34" s="8">
        <f>J30</f>
        <v>320</v>
      </c>
      <c r="F34" s="9">
        <f>(E34-E35)/E35</f>
        <v>-0.29046563192904656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1"/>
      <c r="B35" s="4"/>
      <c r="C35" s="4"/>
      <c r="D35" s="7" t="s">
        <v>425</v>
      </c>
      <c r="E35" s="8">
        <f>J29</f>
        <v>451</v>
      </c>
      <c r="F35" s="9">
        <f>(E35-E36)/E36</f>
        <v>-0.15225563909774437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1"/>
      <c r="B36" s="4"/>
      <c r="C36" s="4"/>
      <c r="D36" s="185" t="s">
        <v>426</v>
      </c>
      <c r="E36" s="8">
        <f>J28</f>
        <v>532</v>
      </c>
      <c r="F36" s="9">
        <f>(E36-E37)/E37</f>
        <v>-0.20478325859491778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1"/>
      <c r="B37" s="4"/>
      <c r="C37" s="4"/>
      <c r="D37" s="7" t="s">
        <v>427</v>
      </c>
      <c r="E37" s="8">
        <f>J27</f>
        <v>669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6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35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35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35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149">
        <v>2023</v>
      </c>
      <c r="B49" s="150">
        <f>'Raw Data'!IC19</f>
        <v>36</v>
      </c>
      <c r="C49" s="150">
        <f>'Raw Data'!ID19</f>
        <v>35</v>
      </c>
      <c r="D49" s="150">
        <f>'Raw Data'!IE19</f>
        <v>30</v>
      </c>
      <c r="E49" s="150">
        <f>'Raw Data'!IF19</f>
        <v>25</v>
      </c>
      <c r="F49" s="150">
        <f>'Raw Data'!IG19</f>
        <v>28</v>
      </c>
      <c r="G49" s="150">
        <f>'Raw Data'!IH19</f>
        <v>31</v>
      </c>
      <c r="H49" s="150">
        <f>'Raw Data'!II19</f>
        <v>31</v>
      </c>
      <c r="I49" s="150">
        <f>'Raw Data'!IJ19</f>
        <v>35</v>
      </c>
      <c r="J49" s="150">
        <f>'Raw Data'!IK19</f>
        <v>34</v>
      </c>
      <c r="K49" s="150">
        <f>'Raw Data'!IL19</f>
        <v>0</v>
      </c>
      <c r="L49" s="150">
        <f>'Raw Data'!IM19</f>
        <v>0</v>
      </c>
      <c r="M49" s="150">
        <f>'Raw Data'!IN19</f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6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35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35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35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35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35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759</v>
      </c>
      <c r="E61" s="150">
        <f t="shared" si="8"/>
        <v>768</v>
      </c>
      <c r="F61" s="150">
        <f t="shared" si="8"/>
        <v>767</v>
      </c>
      <c r="G61" s="150">
        <f t="shared" si="8"/>
        <v>786</v>
      </c>
      <c r="H61" s="150">
        <f t="shared" si="8"/>
        <v>839</v>
      </c>
      <c r="I61" s="150">
        <f t="shared" si="8"/>
        <v>842</v>
      </c>
      <c r="J61" s="150">
        <f t="shared" si="8"/>
        <v>843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1"/>
      <c r="B63" s="4"/>
      <c r="C63" s="4"/>
      <c r="D63" s="257" t="s">
        <v>111</v>
      </c>
      <c r="E63" s="258"/>
      <c r="F63" s="25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35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35">
      <c r="A65" s="21"/>
      <c r="B65" s="4"/>
      <c r="C65" s="4"/>
      <c r="D65" s="7" t="s">
        <v>424</v>
      </c>
      <c r="E65" s="8">
        <f>J61</f>
        <v>843</v>
      </c>
      <c r="F65" s="9">
        <f>(E65-E66)/E66</f>
        <v>-0.15615615615615616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35">
      <c r="A66" s="21"/>
      <c r="B66" s="4"/>
      <c r="C66" s="4"/>
      <c r="D66" s="7" t="s">
        <v>425</v>
      </c>
      <c r="E66" s="8">
        <f>J60</f>
        <v>999</v>
      </c>
      <c r="F66" s="9">
        <f>(E66-E67)/E67</f>
        <v>-5.9322033898305086E-2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35">
      <c r="A67" s="21"/>
      <c r="B67" s="4"/>
      <c r="C67" s="4"/>
      <c r="D67" s="185" t="s">
        <v>426</v>
      </c>
      <c r="E67" s="8">
        <f>J59</f>
        <v>1062</v>
      </c>
      <c r="F67" s="9">
        <f>(E67-E68)/E68</f>
        <v>-0.24680851063829787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35">
      <c r="A68" s="21"/>
      <c r="B68" s="4"/>
      <c r="C68" s="4"/>
      <c r="D68" s="7" t="s">
        <v>427</v>
      </c>
      <c r="E68" s="8">
        <f>J58</f>
        <v>1410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35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35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35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35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35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Data'!IE21</f>
        <v>356</v>
      </c>
      <c r="GH73" s="154">
        <f>'Raw Data'!IF20</f>
        <v>372</v>
      </c>
      <c r="GI73" s="154">
        <f>'Raw Data'!IG20</f>
        <v>357</v>
      </c>
      <c r="GJ73" s="154">
        <f>'Raw Data'!IH20</f>
        <v>343</v>
      </c>
      <c r="GK73" s="154">
        <f>'Raw Data'!II20</f>
        <v>352</v>
      </c>
      <c r="GL73" s="154">
        <f>'Raw Data'!IJ20</f>
        <v>333</v>
      </c>
      <c r="GM73" s="154">
        <f>'Raw Data'!IK20</f>
        <v>320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35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35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35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35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35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35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35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35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2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workbookViewId="0">
      <selection activeCell="M23" sqref="L21:M23"/>
    </sheetView>
  </sheetViews>
  <sheetFormatPr defaultColWidth="12.58203125" defaultRowHeight="15" customHeight="1" x14ac:dyDescent="0.3"/>
  <cols>
    <col min="1" max="12" width="7.58203125" customWidth="1"/>
    <col min="13" max="13" width="8.9140625" customWidth="1"/>
    <col min="14" max="26" width="7.58203125" customWidth="1"/>
  </cols>
  <sheetData>
    <row r="1" spans="1:26" ht="14.25" customHeight="1" x14ac:dyDescent="0.3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35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35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35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35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35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35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35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35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35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35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35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35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35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35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35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336.5</v>
      </c>
      <c r="E16">
        <f>'Raw Data'!IF126</f>
        <v>336.21</v>
      </c>
      <c r="F16">
        <f>'Raw Data'!IG126</f>
        <v>344.38</v>
      </c>
      <c r="G16">
        <f>'Raw Data'!IH126</f>
        <v>342.46</v>
      </c>
      <c r="H16">
        <f>'Raw Data'!II126</f>
        <v>311.95999999999998</v>
      </c>
      <c r="I16">
        <f>'Raw Data'!IJ126</f>
        <v>317.32</v>
      </c>
      <c r="J16">
        <f>'Raw Data'!IK126</f>
        <v>324.04000000000002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workbookViewId="0">
      <selection activeCell="FO1" sqref="FO1:FO1048576"/>
    </sheetView>
  </sheetViews>
  <sheetFormatPr defaultColWidth="12.58203125" defaultRowHeight="15" customHeight="1" x14ac:dyDescent="0.3"/>
  <cols>
    <col min="1" max="1" width="19.4140625" customWidth="1"/>
    <col min="2" max="171" width="7.58203125" hidden="1" customWidth="1"/>
    <col min="172" max="185" width="7.58203125" customWidth="1"/>
  </cols>
  <sheetData>
    <row r="1" spans="1:201" ht="14.25" customHeight="1" x14ac:dyDescent="0.3"/>
    <row r="2" spans="1:201" ht="30" customHeight="1" x14ac:dyDescent="0.35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35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16.775577557755778</v>
      </c>
      <c r="GF3" s="46">
        <f>'Raw Data'!ID21/(('Raw Data'!ID45*12)/52)</f>
        <v>11.798053527980535</v>
      </c>
      <c r="GG3" s="46">
        <f>'Raw Data'!IE21/(('Raw Data'!IE45*12)/52)</f>
        <v>7.9930915371329876</v>
      </c>
      <c r="GH3" s="46">
        <f>'Raw Data'!IF21/(('Raw Data'!IF45*12)/52)</f>
        <v>9.6847389558232937</v>
      </c>
      <c r="GI3" s="46">
        <f>'Raw Data'!IG21/(('Raw Data'!IG45*12)/52)</f>
        <v>8.9477477477477478</v>
      </c>
      <c r="GJ3" s="46">
        <f>'Raw Data'!IH21/(('Raw Data'!IH45*12)/52)</f>
        <v>9.4462081128747801</v>
      </c>
      <c r="GK3" s="46">
        <f>'Raw Data'!II21/(('Raw Data'!II45*12)/52)</f>
        <v>15.682539682539682</v>
      </c>
      <c r="GL3" s="46">
        <f>'Raw Data'!IJ21/(('Raw Data'!IJ45*12)/52)</f>
        <v>14.363636363636363</v>
      </c>
      <c r="GM3" s="46">
        <f>'Raw Data'!IK21/(('Raw Data'!IK45*12)/52)</f>
        <v>12.765060240963855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"/>
    <row r="5" spans="1:201" ht="14.25" customHeight="1" x14ac:dyDescent="0.3"/>
    <row r="6" spans="1:201" ht="14.25" customHeight="1" x14ac:dyDescent="0.3"/>
    <row r="7" spans="1:201" ht="14.25" customHeight="1" x14ac:dyDescent="0.3"/>
    <row r="8" spans="1:201" ht="14.25" customHeight="1" x14ac:dyDescent="0.3"/>
    <row r="9" spans="1:201" ht="14.25" customHeight="1" x14ac:dyDescent="0.3"/>
    <row r="10" spans="1:201" ht="14.25" customHeight="1" x14ac:dyDescent="0.3"/>
    <row r="11" spans="1:201" ht="14.25" customHeight="1" x14ac:dyDescent="0.3"/>
    <row r="12" spans="1:201" ht="14.25" customHeight="1" x14ac:dyDescent="0.3"/>
    <row r="13" spans="1:201" ht="14.25" customHeight="1" x14ac:dyDescent="0.3"/>
    <row r="14" spans="1:201" ht="14.25" customHeight="1" x14ac:dyDescent="0.3"/>
    <row r="15" spans="1:201" ht="14.25" customHeight="1" x14ac:dyDescent="0.3"/>
    <row r="16" spans="1:20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Q34" sqref="EQ34"/>
    </sheetView>
  </sheetViews>
  <sheetFormatPr defaultColWidth="12.58203125" defaultRowHeight="15" customHeight="1" x14ac:dyDescent="0.3"/>
  <cols>
    <col min="1" max="1" width="7.58203125" customWidth="1"/>
    <col min="2" max="138" width="7.58203125" hidden="1" customWidth="1"/>
    <col min="139" max="170" width="7.58203125" customWidth="1"/>
  </cols>
  <sheetData>
    <row r="1" spans="1:170" ht="14.2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3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3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35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35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35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35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35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35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35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35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35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35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35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35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64</v>
      </c>
      <c r="EJ16" s="150">
        <f>'Raw Data'!ID146</f>
        <v>55</v>
      </c>
      <c r="EK16" s="150">
        <f>'Raw Data'!IE146</f>
        <v>64</v>
      </c>
      <c r="EL16" s="150">
        <f>'Raw Data'!IF146</f>
        <v>45</v>
      </c>
      <c r="EM16" s="150">
        <f>'Raw Data'!IG146</f>
        <v>53</v>
      </c>
      <c r="EN16" s="150">
        <f>'Raw Data'!IH146</f>
        <v>50</v>
      </c>
      <c r="EO16" s="150">
        <f>'Raw Data'!II146</f>
        <v>41</v>
      </c>
      <c r="EP16" s="150">
        <f>'Raw Data'!IJ146</f>
        <v>38</v>
      </c>
      <c r="EQ16" s="150">
        <f>'Raw Data'!IK146</f>
        <v>59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35">
      <c r="A17" s="4"/>
    </row>
    <row r="18" spans="1:170" ht="14.25" customHeight="1" thickBot="1" x14ac:dyDescent="0.4">
      <c r="EP18" s="257" t="s">
        <v>361</v>
      </c>
      <c r="EQ18" s="258"/>
      <c r="ER18" s="259"/>
      <c r="ET18" s="257" t="s">
        <v>361</v>
      </c>
      <c r="EU18" s="258"/>
      <c r="EV18" s="259"/>
    </row>
    <row r="19" spans="1:170" ht="14.25" customHeight="1" thickTop="1" x14ac:dyDescent="0.35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3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424</v>
      </c>
      <c r="EQ20" s="8">
        <f>EQ16</f>
        <v>59</v>
      </c>
      <c r="ER20" s="9">
        <f>(EQ20-EQ21)/EQ21</f>
        <v>0.68571428571428572</v>
      </c>
      <c r="ES20" s="4"/>
      <c r="ET20" s="7">
        <v>2023</v>
      </c>
      <c r="EU20" s="183">
        <f>SUM(EI16:EQ16)/9</f>
        <v>52.111111111111114</v>
      </c>
      <c r="EV20" s="9">
        <f>(EU20-EU21)/EU21</f>
        <v>0.51779935275080902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35">
      <c r="EP21" s="7" t="s">
        <v>425</v>
      </c>
      <c r="EQ21" s="8">
        <f>EQ15</f>
        <v>35</v>
      </c>
      <c r="ER21" s="9">
        <f>(EQ21-EQ22)/EQ22</f>
        <v>0.25</v>
      </c>
      <c r="ES21" s="4"/>
      <c r="ET21" s="7">
        <v>2022</v>
      </c>
      <c r="EU21" s="183">
        <f>SUM(EI15:EQ15)/9</f>
        <v>34.333333333333336</v>
      </c>
      <c r="EV21" s="9">
        <f>(EU21-EU22)/EU22</f>
        <v>-0.36419753086419748</v>
      </c>
    </row>
    <row r="22" spans="1:170" ht="14.25" customHeight="1" x14ac:dyDescent="0.35">
      <c r="EP22" s="185" t="s">
        <v>426</v>
      </c>
      <c r="EQ22" s="8">
        <f>EQ14</f>
        <v>28</v>
      </c>
      <c r="ER22" s="9">
        <f>(EQ22-EQ23)/EQ23</f>
        <v>-0.75221238938053092</v>
      </c>
      <c r="ET22" s="7">
        <v>2021</v>
      </c>
      <c r="EU22" s="183">
        <f>SUM(EI14:EQ14)/9</f>
        <v>54</v>
      </c>
      <c r="EV22" s="9">
        <f>(EU22-EU23)/EU23</f>
        <v>-0.52631578947368418</v>
      </c>
    </row>
    <row r="23" spans="1:170" ht="14.25" customHeight="1" x14ac:dyDescent="0.35">
      <c r="EP23" s="7" t="s">
        <v>427</v>
      </c>
      <c r="EQ23" s="8">
        <f>EQ13</f>
        <v>113</v>
      </c>
      <c r="ER23" s="9"/>
      <c r="ET23" s="7">
        <v>2020</v>
      </c>
      <c r="EU23" s="183">
        <f>SUM(EI13:EQ13)/9</f>
        <v>114</v>
      </c>
      <c r="EV23" s="9"/>
    </row>
    <row r="24" spans="1:170" ht="14.25" customHeight="1" x14ac:dyDescent="0.3"/>
    <row r="25" spans="1:170" ht="14.25" customHeight="1" x14ac:dyDescent="0.35">
      <c r="EK25" s="4"/>
      <c r="EL25" s="4"/>
    </row>
    <row r="26" spans="1:170" ht="14.25" customHeight="1" x14ac:dyDescent="0.3">
      <c r="A26" s="233" t="s">
        <v>360</v>
      </c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</row>
    <row r="27" spans="1:170" ht="14" x14ac:dyDescent="0.3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" hidden="1" x14ac:dyDescent="0.3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" hidden="1" x14ac:dyDescent="0.3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" hidden="1" x14ac:dyDescent="0.3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">
      <c r="A34">
        <v>2023</v>
      </c>
      <c r="EI34">
        <f>'Raw Data'!IC162</f>
        <v>101</v>
      </c>
      <c r="EJ34">
        <f>'Raw Data'!ID162</f>
        <v>207</v>
      </c>
      <c r="EK34">
        <f>'Raw Data'!IE162</f>
        <v>138</v>
      </c>
      <c r="EL34">
        <f>'Raw Data'!IF162</f>
        <v>118</v>
      </c>
      <c r="EM34">
        <f>'Raw Data'!IG162</f>
        <v>133</v>
      </c>
      <c r="EN34">
        <f>'Raw Data'!IH162</f>
        <v>191</v>
      </c>
      <c r="EO34">
        <f>'Raw Data'!II162</f>
        <v>89</v>
      </c>
      <c r="EP34">
        <f>'Raw Data'!IJ162</f>
        <v>96</v>
      </c>
      <c r="EQ34">
        <f>'Raw Data'!IK162</f>
        <v>155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"/>
    <row r="36" spans="1:152" ht="14.25" customHeight="1" thickBot="1" x14ac:dyDescent="0.4">
      <c r="EP36" s="257" t="s">
        <v>362</v>
      </c>
      <c r="EQ36" s="258"/>
      <c r="ER36" s="259"/>
      <c r="ET36" s="257" t="s">
        <v>396</v>
      </c>
      <c r="EU36" s="258"/>
      <c r="EV36" s="259"/>
    </row>
    <row r="37" spans="1:152" ht="14.25" customHeight="1" thickTop="1" x14ac:dyDescent="0.3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424</v>
      </c>
      <c r="EQ38" s="8">
        <f>EQ34</f>
        <v>155</v>
      </c>
      <c r="ER38" s="9">
        <f>(EQ38-EQ39)/EQ39</f>
        <v>0.84523809523809523</v>
      </c>
      <c r="ET38" s="7">
        <v>2023</v>
      </c>
      <c r="EU38" s="183">
        <f>SUM(EI34:EQ34)/9</f>
        <v>136.44444444444446</v>
      </c>
      <c r="EV38" s="9">
        <f>(EU38-EU39)/EU39</f>
        <v>-7.1806500377928864E-2</v>
      </c>
    </row>
    <row r="39" spans="1:152" ht="14.25" customHeight="1" x14ac:dyDescent="0.35">
      <c r="EP39" s="7" t="s">
        <v>425</v>
      </c>
      <c r="EQ39" s="8">
        <f>EQ33</f>
        <v>84</v>
      </c>
      <c r="ER39" s="9">
        <f>(EQ39-EQ40)/EQ40</f>
        <v>-0.42465753424657532</v>
      </c>
      <c r="ET39" s="7">
        <v>2022</v>
      </c>
      <c r="EU39" s="183">
        <f>SUM(EI33:EQ33)/9</f>
        <v>147</v>
      </c>
      <c r="EV39" s="9">
        <f>(EU39-EU40)/EU40</f>
        <v>-0.13302752293577974</v>
      </c>
    </row>
    <row r="40" spans="1:152" ht="14.25" customHeight="1" x14ac:dyDescent="0.35">
      <c r="EP40" s="185" t="s">
        <v>426</v>
      </c>
      <c r="EQ40" s="8">
        <f>EQ32</f>
        <v>146</v>
      </c>
      <c r="ER40" s="9">
        <f>(EQ40-EQ41)/EQ41</f>
        <v>-0.47101449275362317</v>
      </c>
      <c r="ET40" s="7">
        <v>2021</v>
      </c>
      <c r="EU40" s="183">
        <f>SUM(EI32:EQ32)/9</f>
        <v>169.55555555555554</v>
      </c>
      <c r="EV40" s="9">
        <f>(EU40-EU41)/EU41</f>
        <v>-0.12700228832951954</v>
      </c>
    </row>
    <row r="41" spans="1:152" ht="14.25" customHeight="1" x14ac:dyDescent="0.35">
      <c r="EP41" s="7" t="s">
        <v>427</v>
      </c>
      <c r="EQ41" s="8">
        <f>EQ31</f>
        <v>276</v>
      </c>
      <c r="ER41" s="9"/>
      <c r="ET41" s="7">
        <v>2020</v>
      </c>
      <c r="EU41" s="183">
        <f>SUM(EI31:EQ31)/9</f>
        <v>194.22222222222223</v>
      </c>
      <c r="EV41" s="9"/>
    </row>
    <row r="42" spans="1:152" ht="14.25" customHeight="1" x14ac:dyDescent="0.35">
      <c r="ET42" s="177"/>
      <c r="EU42" s="184"/>
      <c r="EV42" s="48"/>
    </row>
    <row r="43" spans="1:152" ht="14.25" customHeight="1" x14ac:dyDescent="0.3"/>
    <row r="44" spans="1:152" ht="14.25" customHeight="1" x14ac:dyDescent="0.3"/>
    <row r="45" spans="1:152" ht="14.25" customHeight="1" x14ac:dyDescent="0.3"/>
    <row r="46" spans="1:152" ht="14.25" customHeight="1" x14ac:dyDescent="0.3"/>
    <row r="47" spans="1:152" ht="14.25" customHeight="1" x14ac:dyDescent="0.3"/>
    <row r="48" spans="1:152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F17" sqref="F17:H19"/>
    </sheetView>
  </sheetViews>
  <sheetFormatPr defaultColWidth="12.58203125" defaultRowHeight="15" customHeight="1" x14ac:dyDescent="0.3"/>
  <cols>
    <col min="1" max="1" width="16.08203125" customWidth="1"/>
    <col min="2" max="5" width="7.58203125" customWidth="1"/>
    <col min="6" max="6" width="8.5" customWidth="1"/>
    <col min="7" max="118" width="7.58203125" customWidth="1"/>
  </cols>
  <sheetData>
    <row r="1" spans="1:13" ht="14.25" customHeight="1" x14ac:dyDescent="0.35">
      <c r="A1" s="2" t="s">
        <v>121</v>
      </c>
    </row>
    <row r="2" spans="1:13" ht="14.25" customHeight="1" x14ac:dyDescent="0.3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35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35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35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35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35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35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35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35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35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35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35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419</v>
      </c>
      <c r="E13" s="2">
        <f>'Raw Data'!IF29</f>
        <v>418</v>
      </c>
      <c r="F13" s="2">
        <f>'Raw Data'!IG29</f>
        <v>399</v>
      </c>
      <c r="G13" s="2">
        <f>'Raw Data'!IH29</f>
        <v>353</v>
      </c>
      <c r="H13" s="2">
        <f>'Raw Data'!II29</f>
        <v>373</v>
      </c>
      <c r="I13" s="2">
        <f>'Raw Data'!IJ29</f>
        <v>405</v>
      </c>
      <c r="J13" s="2">
        <f>'Raw Data'!IK29</f>
        <v>379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"/>
    <row r="15" spans="1:13" ht="14.25" customHeight="1" x14ac:dyDescent="0.35">
      <c r="F15" s="257" t="s">
        <v>121</v>
      </c>
      <c r="G15" s="258"/>
      <c r="H15" s="259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J13</f>
        <v>379</v>
      </c>
      <c r="H17" s="9">
        <f>(G17-G18)/G18</f>
        <v>-0.19532908704883228</v>
      </c>
      <c r="K17" s="152"/>
    </row>
    <row r="18" spans="1:157" ht="14.25" customHeight="1" x14ac:dyDescent="0.35">
      <c r="F18" s="7">
        <v>2022</v>
      </c>
      <c r="G18" s="8">
        <f>J12</f>
        <v>471</v>
      </c>
      <c r="H18" s="9">
        <f>(G18-G19)/G19</f>
        <v>-0.39846743295019155</v>
      </c>
    </row>
    <row r="19" spans="1:157" ht="14.25" customHeight="1" x14ac:dyDescent="0.35">
      <c r="F19" s="7">
        <v>2021</v>
      </c>
      <c r="G19" s="8">
        <f>J11</f>
        <v>783</v>
      </c>
      <c r="H19" s="9">
        <f>(G19-G20)/G20</f>
        <v>-0.19938650306748465</v>
      </c>
    </row>
    <row r="20" spans="1:157" ht="14.25" customHeight="1" x14ac:dyDescent="0.35">
      <c r="F20" s="7">
        <v>2020</v>
      </c>
      <c r="G20" s="8">
        <f>J10</f>
        <v>978</v>
      </c>
      <c r="H20" s="9"/>
    </row>
    <row r="21" spans="1:157" ht="14.25" customHeight="1" x14ac:dyDescent="0.3"/>
    <row r="22" spans="1:157" ht="14.25" customHeight="1" x14ac:dyDescent="0.3"/>
    <row r="23" spans="1:157" ht="14.25" customHeight="1" x14ac:dyDescent="0.3"/>
    <row r="24" spans="1:157" ht="14.25" customHeight="1" x14ac:dyDescent="0.35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35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419</v>
      </c>
      <c r="DU25" s="2">
        <f t="shared" si="10"/>
        <v>418</v>
      </c>
      <c r="DV25" s="2">
        <f t="shared" si="10"/>
        <v>399</v>
      </c>
      <c r="DW25" s="2">
        <f t="shared" si="10"/>
        <v>353</v>
      </c>
      <c r="DX25" s="2">
        <f t="shared" si="10"/>
        <v>373</v>
      </c>
      <c r="DY25" s="2">
        <f t="shared" si="10"/>
        <v>405</v>
      </c>
      <c r="DZ25" s="2">
        <f t="shared" si="10"/>
        <v>379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:FA25" si="11">Z12</f>
        <v>0</v>
      </c>
      <c r="EE25" s="2">
        <f t="shared" si="11"/>
        <v>0</v>
      </c>
      <c r="EF25" s="2">
        <f t="shared" si="11"/>
        <v>0</v>
      </c>
      <c r="EG25" s="2">
        <f t="shared" si="11"/>
        <v>0</v>
      </c>
      <c r="EH25" s="2">
        <f t="shared" si="11"/>
        <v>0</v>
      </c>
      <c r="EI25" s="2">
        <f t="shared" si="11"/>
        <v>0</v>
      </c>
      <c r="EJ25" s="2">
        <f t="shared" si="11"/>
        <v>0</v>
      </c>
      <c r="EK25" s="2">
        <f t="shared" si="11"/>
        <v>0</v>
      </c>
      <c r="EL25" s="2">
        <f t="shared" si="11"/>
        <v>0</v>
      </c>
      <c r="EM25" s="2">
        <f t="shared" si="11"/>
        <v>0</v>
      </c>
      <c r="EN25" s="2">
        <f t="shared" si="11"/>
        <v>0</v>
      </c>
      <c r="EO25" s="2">
        <f t="shared" si="11"/>
        <v>0</v>
      </c>
      <c r="EP25" s="2">
        <f t="shared" si="11"/>
        <v>0</v>
      </c>
      <c r="EQ25" s="2">
        <f t="shared" si="11"/>
        <v>0</v>
      </c>
      <c r="ER25" s="2">
        <f t="shared" si="11"/>
        <v>0</v>
      </c>
      <c r="ES25" s="2">
        <f t="shared" si="11"/>
        <v>0</v>
      </c>
      <c r="ET25" s="2">
        <f t="shared" si="11"/>
        <v>0</v>
      </c>
      <c r="EU25" s="2">
        <f t="shared" si="11"/>
        <v>0</v>
      </c>
      <c r="EV25" s="2">
        <f t="shared" si="11"/>
        <v>0</v>
      </c>
      <c r="EW25" s="2">
        <f t="shared" si="11"/>
        <v>0</v>
      </c>
      <c r="EX25" s="2">
        <f t="shared" si="11"/>
        <v>0</v>
      </c>
      <c r="EY25" s="2">
        <f t="shared" si="11"/>
        <v>0</v>
      </c>
      <c r="EZ25" s="2">
        <f t="shared" si="11"/>
        <v>0</v>
      </c>
      <c r="FA25" s="2">
        <f t="shared" si="11"/>
        <v>0</v>
      </c>
    </row>
    <row r="26" spans="1:157" ht="14.25" customHeight="1" x14ac:dyDescent="0.3"/>
    <row r="27" spans="1:157" ht="14.25" customHeight="1" x14ac:dyDescent="0.3"/>
    <row r="28" spans="1:157" ht="14.25" customHeight="1" x14ac:dyDescent="0.3"/>
    <row r="29" spans="1:157" ht="14.25" customHeight="1" x14ac:dyDescent="0.3"/>
    <row r="30" spans="1:157" ht="14.25" customHeight="1" x14ac:dyDescent="0.3"/>
    <row r="31" spans="1:157" ht="14.25" customHeight="1" x14ac:dyDescent="0.3"/>
    <row r="32" spans="1:157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workbookViewId="0">
      <selection activeCell="N19" sqref="N19"/>
    </sheetView>
  </sheetViews>
  <sheetFormatPr defaultColWidth="12.58203125" defaultRowHeight="15" customHeight="1" x14ac:dyDescent="0.3"/>
  <cols>
    <col min="1" max="1" width="21.08203125" customWidth="1"/>
    <col min="2" max="3" width="7.58203125" customWidth="1"/>
    <col min="4" max="4" width="6.4140625" bestFit="1" customWidth="1"/>
    <col min="5" max="5" width="20.5" bestFit="1" customWidth="1"/>
    <col min="6" max="8" width="7.58203125" customWidth="1"/>
    <col min="9" max="9" width="18.4140625" customWidth="1"/>
    <col min="10" max="12" width="7.58203125" customWidth="1"/>
    <col min="13" max="13" width="21.1640625" bestFit="1" customWidth="1"/>
    <col min="14" max="14" width="18.08203125" bestFit="1" customWidth="1"/>
    <col min="15" max="15" width="21.08203125" bestFit="1" customWidth="1"/>
    <col min="16" max="26" width="7.58203125" customWidth="1"/>
  </cols>
  <sheetData>
    <row r="1" spans="1:15" ht="15" customHeight="1" x14ac:dyDescent="0.35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45253</v>
      </c>
      <c r="M1" s="3">
        <v>45283</v>
      </c>
      <c r="N1" s="2" t="s">
        <v>122</v>
      </c>
    </row>
    <row r="2" spans="1:15" ht="15" customHeight="1" x14ac:dyDescent="0.35">
      <c r="A2" s="39" t="s">
        <v>408</v>
      </c>
      <c r="B2" s="2">
        <v>0</v>
      </c>
      <c r="C2" s="2">
        <v>0</v>
      </c>
      <c r="D2">
        <v>0</v>
      </c>
      <c r="E2" s="2">
        <v>0</v>
      </c>
      <c r="F2" s="2">
        <v>0</v>
      </c>
      <c r="G2" s="2">
        <v>0</v>
      </c>
      <c r="H2" s="2">
        <v>0</v>
      </c>
      <c r="I2" s="2">
        <v>1</v>
      </c>
      <c r="J2" s="2"/>
      <c r="K2" s="2"/>
      <c r="L2" s="2"/>
      <c r="M2" s="39"/>
      <c r="N2" s="49">
        <f>SUM(B2:M2)</f>
        <v>1</v>
      </c>
      <c r="O2" s="39" t="s">
        <v>408</v>
      </c>
    </row>
    <row r="3" spans="1:15" ht="15" customHeight="1" x14ac:dyDescent="0.35">
      <c r="A3" s="39" t="s">
        <v>374</v>
      </c>
      <c r="B3" s="2">
        <v>1</v>
      </c>
      <c r="C3" s="2">
        <v>2</v>
      </c>
      <c r="D3" s="2">
        <v>2</v>
      </c>
      <c r="E3" s="2">
        <v>1</v>
      </c>
      <c r="F3" s="2">
        <v>3</v>
      </c>
      <c r="G3" s="2">
        <v>1</v>
      </c>
      <c r="H3" s="2">
        <v>0</v>
      </c>
      <c r="I3" s="2">
        <v>2</v>
      </c>
      <c r="J3" s="2"/>
      <c r="K3" s="2"/>
      <c r="L3" s="2"/>
      <c r="M3" s="39"/>
      <c r="N3" s="49">
        <f t="shared" ref="N3:N19" si="0">SUM(B3:M3)</f>
        <v>12</v>
      </c>
      <c r="O3" s="39" t="s">
        <v>374</v>
      </c>
    </row>
    <row r="4" spans="1:15" ht="15" customHeight="1" x14ac:dyDescent="0.35">
      <c r="A4" s="39" t="s">
        <v>409</v>
      </c>
      <c r="B4" s="2">
        <v>3</v>
      </c>
      <c r="C4" s="2">
        <v>2</v>
      </c>
      <c r="D4" s="2">
        <v>1</v>
      </c>
      <c r="E4" s="2">
        <v>2</v>
      </c>
      <c r="F4" s="2">
        <v>1</v>
      </c>
      <c r="G4" s="2">
        <v>2</v>
      </c>
      <c r="H4" s="2">
        <v>2</v>
      </c>
      <c r="I4" s="2">
        <v>2</v>
      </c>
      <c r="J4" s="2"/>
      <c r="K4" s="2"/>
      <c r="L4" s="146"/>
      <c r="M4" s="146"/>
      <c r="N4" s="49">
        <f t="shared" si="0"/>
        <v>15</v>
      </c>
      <c r="O4" s="39" t="s">
        <v>409</v>
      </c>
    </row>
    <row r="5" spans="1:15" ht="15" customHeight="1" x14ac:dyDescent="0.35">
      <c r="A5" s="39" t="s">
        <v>375</v>
      </c>
      <c r="B5" s="2">
        <v>3</v>
      </c>
      <c r="C5" s="2">
        <v>4</v>
      </c>
      <c r="D5" s="2">
        <v>2</v>
      </c>
      <c r="E5" s="2">
        <v>5</v>
      </c>
      <c r="F5" s="2">
        <v>2</v>
      </c>
      <c r="G5" s="2">
        <v>1</v>
      </c>
      <c r="H5" s="2">
        <v>1</v>
      </c>
      <c r="I5" s="2">
        <v>4</v>
      </c>
      <c r="J5" s="2"/>
      <c r="K5" s="2"/>
      <c r="L5" s="2"/>
      <c r="M5" s="2"/>
      <c r="N5" s="49">
        <f t="shared" si="0"/>
        <v>22</v>
      </c>
      <c r="O5" s="39" t="s">
        <v>375</v>
      </c>
    </row>
    <row r="6" spans="1:15" ht="15" customHeight="1" x14ac:dyDescent="0.35">
      <c r="A6" s="39" t="s">
        <v>410</v>
      </c>
      <c r="B6" s="2">
        <v>3</v>
      </c>
      <c r="C6" s="2">
        <v>0</v>
      </c>
      <c r="D6" s="2">
        <v>2</v>
      </c>
      <c r="E6" s="2">
        <v>1</v>
      </c>
      <c r="F6" s="2">
        <v>1</v>
      </c>
      <c r="G6" s="2">
        <v>3</v>
      </c>
      <c r="H6" s="2">
        <v>0</v>
      </c>
      <c r="I6" s="2">
        <v>1</v>
      </c>
      <c r="J6" s="49"/>
      <c r="K6" s="49"/>
      <c r="L6" s="49"/>
      <c r="M6" s="49"/>
      <c r="N6" s="49">
        <f t="shared" si="0"/>
        <v>11</v>
      </c>
      <c r="O6" s="39" t="s">
        <v>410</v>
      </c>
    </row>
    <row r="7" spans="1:15" ht="15" customHeight="1" x14ac:dyDescent="0.35">
      <c r="A7" s="39" t="s">
        <v>376</v>
      </c>
      <c r="B7" s="49">
        <v>0</v>
      </c>
      <c r="C7" s="49">
        <v>1</v>
      </c>
      <c r="D7" s="49">
        <v>2</v>
      </c>
      <c r="E7" s="49">
        <v>1</v>
      </c>
      <c r="F7" s="49">
        <v>1</v>
      </c>
      <c r="G7" s="49">
        <v>1</v>
      </c>
      <c r="H7" s="49">
        <v>0</v>
      </c>
      <c r="I7" s="49">
        <v>5</v>
      </c>
      <c r="J7" s="2"/>
      <c r="K7" s="2"/>
      <c r="L7" s="2"/>
      <c r="M7" s="2"/>
      <c r="N7" s="49">
        <f t="shared" si="0"/>
        <v>11</v>
      </c>
      <c r="O7" s="39" t="s">
        <v>376</v>
      </c>
    </row>
    <row r="8" spans="1:15" ht="15" customHeight="1" x14ac:dyDescent="0.35">
      <c r="A8" s="39" t="s">
        <v>411</v>
      </c>
      <c r="B8" s="2">
        <v>2</v>
      </c>
      <c r="C8" s="2">
        <v>8</v>
      </c>
      <c r="D8" s="2">
        <v>5</v>
      </c>
      <c r="E8" s="2">
        <v>1</v>
      </c>
      <c r="F8" s="2">
        <v>3</v>
      </c>
      <c r="G8" s="2">
        <v>5</v>
      </c>
      <c r="H8" s="2">
        <v>1</v>
      </c>
      <c r="I8" s="2">
        <v>8</v>
      </c>
      <c r="J8" s="49"/>
      <c r="K8" s="49"/>
      <c r="L8" s="49"/>
      <c r="M8" s="49"/>
      <c r="N8" s="49">
        <f t="shared" si="0"/>
        <v>33</v>
      </c>
      <c r="O8" s="39" t="s">
        <v>411</v>
      </c>
    </row>
    <row r="9" spans="1:15" ht="15" customHeight="1" x14ac:dyDescent="0.35">
      <c r="A9" s="39" t="s">
        <v>377</v>
      </c>
      <c r="B9" s="49">
        <v>11</v>
      </c>
      <c r="C9" s="49">
        <v>6</v>
      </c>
      <c r="D9" s="49">
        <v>10</v>
      </c>
      <c r="E9" s="49">
        <v>7</v>
      </c>
      <c r="F9" s="49">
        <v>8</v>
      </c>
      <c r="G9" s="49">
        <v>6</v>
      </c>
      <c r="H9" s="49">
        <v>3</v>
      </c>
      <c r="I9" s="49">
        <v>19</v>
      </c>
      <c r="J9" s="2"/>
      <c r="K9" s="2"/>
      <c r="L9" s="2"/>
      <c r="M9" s="2"/>
      <c r="N9" s="49">
        <f t="shared" si="0"/>
        <v>70</v>
      </c>
      <c r="O9" s="39" t="s">
        <v>377</v>
      </c>
    </row>
    <row r="10" spans="1:15" ht="15" customHeight="1" x14ac:dyDescent="0.35">
      <c r="A10" s="39" t="s">
        <v>412</v>
      </c>
      <c r="B10" s="2">
        <v>1</v>
      </c>
      <c r="C10" s="2">
        <v>3</v>
      </c>
      <c r="D10" s="2">
        <v>1</v>
      </c>
      <c r="E10" s="2">
        <v>2</v>
      </c>
      <c r="F10" s="2">
        <v>1</v>
      </c>
      <c r="G10" s="2">
        <v>1</v>
      </c>
      <c r="H10" s="2">
        <v>0</v>
      </c>
      <c r="I10" s="2">
        <v>0</v>
      </c>
      <c r="J10" s="49"/>
      <c r="K10" s="49"/>
      <c r="L10" s="49"/>
      <c r="M10" s="49"/>
      <c r="N10" s="49">
        <f t="shared" si="0"/>
        <v>9</v>
      </c>
      <c r="O10" s="39" t="s">
        <v>412</v>
      </c>
    </row>
    <row r="11" spans="1:15" ht="15" customHeight="1" x14ac:dyDescent="0.35">
      <c r="A11" s="39" t="s">
        <v>378</v>
      </c>
      <c r="B11" s="49">
        <v>4</v>
      </c>
      <c r="C11" s="49">
        <v>4</v>
      </c>
      <c r="D11" s="49">
        <v>1</v>
      </c>
      <c r="E11" s="49">
        <v>1</v>
      </c>
      <c r="F11" s="49">
        <v>1</v>
      </c>
      <c r="G11" s="49">
        <v>3</v>
      </c>
      <c r="H11" s="49">
        <v>2</v>
      </c>
      <c r="I11" s="49">
        <v>0</v>
      </c>
      <c r="J11" s="2"/>
      <c r="K11" s="49"/>
      <c r="L11" s="49"/>
      <c r="M11" s="49"/>
      <c r="N11" s="49">
        <f t="shared" si="0"/>
        <v>16</v>
      </c>
      <c r="O11" s="39" t="s">
        <v>378</v>
      </c>
    </row>
    <row r="12" spans="1:15" ht="15" customHeight="1" x14ac:dyDescent="0.35">
      <c r="A12" s="39" t="s">
        <v>413</v>
      </c>
      <c r="B12" s="49">
        <v>1</v>
      </c>
      <c r="C12" s="49">
        <v>0</v>
      </c>
      <c r="D12" s="2">
        <v>1</v>
      </c>
      <c r="E12" s="49">
        <v>2</v>
      </c>
      <c r="F12" s="49">
        <v>1</v>
      </c>
      <c r="G12" s="49">
        <v>0</v>
      </c>
      <c r="H12" s="49">
        <v>1</v>
      </c>
      <c r="I12" s="49">
        <v>1</v>
      </c>
      <c r="J12" s="49"/>
      <c r="K12" s="49"/>
      <c r="L12" s="49"/>
      <c r="M12" s="49"/>
      <c r="N12" s="49">
        <f t="shared" si="0"/>
        <v>7</v>
      </c>
      <c r="O12" s="39" t="s">
        <v>413</v>
      </c>
    </row>
    <row r="13" spans="1:15" ht="15" customHeight="1" x14ac:dyDescent="0.35">
      <c r="A13" s="39" t="s">
        <v>368</v>
      </c>
      <c r="B13" s="49">
        <v>2</v>
      </c>
      <c r="C13" s="49">
        <v>2</v>
      </c>
      <c r="D13" s="49">
        <v>4</v>
      </c>
      <c r="E13" s="49">
        <v>3</v>
      </c>
      <c r="F13" s="49">
        <v>0</v>
      </c>
      <c r="G13" s="49">
        <v>1</v>
      </c>
      <c r="H13" s="49">
        <v>1</v>
      </c>
      <c r="I13" s="49">
        <v>4</v>
      </c>
      <c r="J13" s="2"/>
      <c r="K13" s="49"/>
      <c r="L13" s="49"/>
      <c r="M13" s="49"/>
      <c r="N13" s="49">
        <f t="shared" si="0"/>
        <v>17</v>
      </c>
      <c r="O13" s="39" t="s">
        <v>368</v>
      </c>
    </row>
    <row r="14" spans="1:15" ht="15" customHeight="1" x14ac:dyDescent="0.35">
      <c r="A14" s="39" t="s">
        <v>414</v>
      </c>
      <c r="B14" s="49">
        <v>6</v>
      </c>
      <c r="C14" s="49">
        <v>4</v>
      </c>
      <c r="D14" s="2">
        <v>2</v>
      </c>
      <c r="E14" s="49">
        <v>4</v>
      </c>
      <c r="F14" s="49">
        <v>7</v>
      </c>
      <c r="G14" s="49">
        <v>8</v>
      </c>
      <c r="H14" s="49">
        <v>5</v>
      </c>
      <c r="I14" s="49">
        <v>6</v>
      </c>
      <c r="J14" s="49"/>
      <c r="K14" s="49"/>
      <c r="L14" s="49"/>
      <c r="M14" s="49"/>
      <c r="N14" s="49">
        <f t="shared" si="0"/>
        <v>42</v>
      </c>
      <c r="O14" s="39" t="s">
        <v>414</v>
      </c>
    </row>
    <row r="15" spans="1:15" ht="15" customHeight="1" x14ac:dyDescent="0.35">
      <c r="A15" s="39" t="s">
        <v>380</v>
      </c>
      <c r="B15" s="49">
        <v>8</v>
      </c>
      <c r="C15" s="49">
        <v>5</v>
      </c>
      <c r="D15" s="49">
        <v>9</v>
      </c>
      <c r="E15" s="49">
        <v>3</v>
      </c>
      <c r="F15" s="49">
        <v>5</v>
      </c>
      <c r="G15" s="49">
        <v>8</v>
      </c>
      <c r="H15" s="49">
        <v>5</v>
      </c>
      <c r="I15" s="49">
        <v>10</v>
      </c>
      <c r="J15" s="2"/>
      <c r="K15" s="49"/>
      <c r="L15" s="49"/>
      <c r="M15" s="49"/>
      <c r="N15" s="49">
        <f t="shared" si="0"/>
        <v>53</v>
      </c>
      <c r="O15" s="39" t="s">
        <v>380</v>
      </c>
    </row>
    <row r="16" spans="1:15" ht="15" customHeight="1" x14ac:dyDescent="0.35">
      <c r="A16" s="39" t="s">
        <v>415</v>
      </c>
      <c r="B16" s="49">
        <v>3</v>
      </c>
      <c r="C16" s="49">
        <v>2</v>
      </c>
      <c r="D16" s="49">
        <v>4</v>
      </c>
      <c r="E16" s="49">
        <v>6</v>
      </c>
      <c r="F16" s="49">
        <v>7</v>
      </c>
      <c r="G16" s="49">
        <v>9</v>
      </c>
      <c r="H16" s="49">
        <v>3</v>
      </c>
      <c r="I16" s="49">
        <v>8</v>
      </c>
      <c r="J16" s="49"/>
      <c r="K16" s="49"/>
      <c r="L16" s="49"/>
      <c r="M16" s="49"/>
      <c r="N16" s="49">
        <f t="shared" si="0"/>
        <v>42</v>
      </c>
      <c r="O16" s="39" t="s">
        <v>415</v>
      </c>
    </row>
    <row r="17" spans="1:15" ht="15" customHeight="1" x14ac:dyDescent="0.35">
      <c r="A17" s="39" t="s">
        <v>370</v>
      </c>
      <c r="B17" s="49">
        <v>3</v>
      </c>
      <c r="C17" s="49">
        <v>2</v>
      </c>
      <c r="D17" s="49">
        <v>8</v>
      </c>
      <c r="E17" s="49">
        <v>4</v>
      </c>
      <c r="F17" s="49">
        <v>5</v>
      </c>
      <c r="G17" s="49">
        <v>5</v>
      </c>
      <c r="H17" s="49">
        <v>5</v>
      </c>
      <c r="I17" s="49">
        <v>3</v>
      </c>
      <c r="J17" s="2"/>
      <c r="K17" s="49"/>
      <c r="L17" s="49"/>
      <c r="M17" s="49"/>
      <c r="N17" s="49">
        <f t="shared" si="0"/>
        <v>35</v>
      </c>
      <c r="O17" s="39" t="s">
        <v>370</v>
      </c>
    </row>
    <row r="18" spans="1:15" ht="15" customHeight="1" x14ac:dyDescent="0.35">
      <c r="A18" s="39" t="s">
        <v>407</v>
      </c>
      <c r="B18" s="49">
        <v>4</v>
      </c>
      <c r="C18" s="2">
        <v>9</v>
      </c>
      <c r="D18" s="49">
        <v>2</v>
      </c>
      <c r="E18" s="49">
        <v>1</v>
      </c>
      <c r="F18" s="49">
        <v>2</v>
      </c>
      <c r="G18" s="49">
        <v>4</v>
      </c>
      <c r="H18" s="49">
        <v>1</v>
      </c>
      <c r="I18" s="49">
        <v>2</v>
      </c>
      <c r="J18" s="49"/>
      <c r="K18" s="49"/>
      <c r="L18" s="49"/>
      <c r="M18" s="49"/>
      <c r="N18" s="49">
        <f t="shared" si="0"/>
        <v>25</v>
      </c>
      <c r="O18" s="39" t="s">
        <v>407</v>
      </c>
    </row>
    <row r="19" spans="1:15" ht="15" customHeight="1" x14ac:dyDescent="0.35">
      <c r="A19" s="39" t="s">
        <v>385</v>
      </c>
      <c r="B19" s="49">
        <v>2</v>
      </c>
      <c r="C19" s="49">
        <v>9</v>
      </c>
      <c r="D19" s="49">
        <v>7</v>
      </c>
      <c r="E19" s="49">
        <v>1</v>
      </c>
      <c r="F19" s="2">
        <v>0</v>
      </c>
      <c r="G19" s="49">
        <v>0</v>
      </c>
      <c r="H19" s="49">
        <v>1</v>
      </c>
      <c r="I19" s="49">
        <v>3</v>
      </c>
      <c r="J19" s="2"/>
      <c r="K19" s="49"/>
      <c r="L19" s="49"/>
      <c r="M19" s="49"/>
      <c r="N19" s="49">
        <f t="shared" si="0"/>
        <v>23</v>
      </c>
      <c r="O19" s="39" t="s">
        <v>385</v>
      </c>
    </row>
    <row r="20" spans="1:15" ht="15" customHeight="1" x14ac:dyDescent="0.35">
      <c r="A20" s="39" t="s">
        <v>419</v>
      </c>
      <c r="B20" s="50">
        <f>SUM(B2+B4+B6+B8+B10+B12+B14+B16+B18)</f>
        <v>23</v>
      </c>
      <c r="C20" s="50">
        <f>SUM(C2+C4+C6+C8+C10+C12+C14+C16+C18)</f>
        <v>28</v>
      </c>
      <c r="D20" s="50">
        <f>SUM(D2+D4+D6+D8+D10+D12+D14+D16+D18)</f>
        <v>18</v>
      </c>
      <c r="E20" s="50">
        <f t="shared" ref="E20:N20" si="1">SUM(E2+E4+E6+E8+E10+E12+E14+E16+E18)</f>
        <v>19</v>
      </c>
      <c r="F20" s="50">
        <f t="shared" si="1"/>
        <v>23</v>
      </c>
      <c r="G20" s="50">
        <f t="shared" si="1"/>
        <v>32</v>
      </c>
      <c r="H20" s="50">
        <f t="shared" si="1"/>
        <v>13</v>
      </c>
      <c r="I20" s="50">
        <f t="shared" si="1"/>
        <v>29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185</v>
      </c>
    </row>
    <row r="21" spans="1:15" ht="14.5" x14ac:dyDescent="0.35">
      <c r="A21" s="39" t="s">
        <v>382</v>
      </c>
      <c r="B21" s="50">
        <f t="shared" ref="B21:N21" si="2">SUM(B3+B5+B7+B9+B11+B13+B15+B17+B19)</f>
        <v>34</v>
      </c>
      <c r="C21" s="50">
        <f t="shared" si="2"/>
        <v>35</v>
      </c>
      <c r="D21" s="50">
        <f t="shared" si="2"/>
        <v>45</v>
      </c>
      <c r="E21" s="50">
        <f t="shared" si="2"/>
        <v>26</v>
      </c>
      <c r="F21" s="50">
        <f t="shared" si="2"/>
        <v>25</v>
      </c>
      <c r="G21" s="50">
        <f t="shared" si="2"/>
        <v>26</v>
      </c>
      <c r="H21" s="50">
        <f t="shared" si="2"/>
        <v>18</v>
      </c>
      <c r="I21" s="50">
        <f t="shared" si="2"/>
        <v>50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259</v>
      </c>
    </row>
    <row r="22" spans="1:15" ht="14" x14ac:dyDescent="0.3"/>
    <row r="23" spans="1:15" ht="14.5" x14ac:dyDescent="0.35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5" ht="14.5" x14ac:dyDescent="0.35">
      <c r="A24" s="39" t="s">
        <v>374</v>
      </c>
      <c r="B24" s="2">
        <v>1</v>
      </c>
      <c r="C24" s="2">
        <v>2</v>
      </c>
      <c r="D24" s="2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SUM(B24:D24)</f>
        <v>5</v>
      </c>
    </row>
    <row r="25" spans="1:15" ht="14.5" x14ac:dyDescent="0.35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SUM(B25:D25)</f>
        <v>5</v>
      </c>
    </row>
    <row r="26" spans="1:15" ht="14.5" x14ac:dyDescent="0.35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9</v>
      </c>
    </row>
    <row r="27" spans="1:15" ht="14.5" x14ac:dyDescent="0.35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8</v>
      </c>
    </row>
    <row r="28" spans="1:15" ht="14.5" x14ac:dyDescent="0.35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3</v>
      </c>
    </row>
    <row r="29" spans="1:15" ht="14.5" x14ac:dyDescent="0.35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4</v>
      </c>
    </row>
    <row r="30" spans="1:15" ht="14.5" x14ac:dyDescent="0.35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27</v>
      </c>
    </row>
    <row r="31" spans="1:15" ht="14.5" x14ac:dyDescent="0.35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26</v>
      </c>
    </row>
    <row r="32" spans="1:15" ht="14.5" x14ac:dyDescent="0.35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9</v>
      </c>
    </row>
    <row r="33" spans="1:14" ht="14.5" x14ac:dyDescent="0.35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4</v>
      </c>
    </row>
    <row r="34" spans="1:14" ht="14.5" x14ac:dyDescent="0.35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8</v>
      </c>
    </row>
    <row r="35" spans="1:14" ht="14.5" x14ac:dyDescent="0.35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4</v>
      </c>
    </row>
    <row r="36" spans="1:14" ht="14.5" x14ac:dyDescent="0.35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22</v>
      </c>
    </row>
    <row r="37" spans="1:14" ht="14.5" x14ac:dyDescent="0.35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19</v>
      </c>
    </row>
    <row r="38" spans="1:14" ht="14.5" x14ac:dyDescent="0.35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13</v>
      </c>
    </row>
    <row r="39" spans="1:14" ht="14.5" x14ac:dyDescent="0.35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12</v>
      </c>
    </row>
    <row r="40" spans="1:14" ht="14.5" x14ac:dyDescent="0.35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18</v>
      </c>
    </row>
    <row r="41" spans="1:14" ht="14.5" x14ac:dyDescent="0.35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15</v>
      </c>
    </row>
    <row r="42" spans="1:14" ht="14.5" x14ac:dyDescent="0.35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114</v>
      </c>
    </row>
    <row r="43" spans="1:14" ht="14.5" x14ac:dyDescent="0.35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97</v>
      </c>
    </row>
    <row r="44" spans="1:14" ht="14" x14ac:dyDescent="0.3"/>
    <row r="45" spans="1:14" ht="14.5" hidden="1" x14ac:dyDescent="0.35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5" hidden="1" x14ac:dyDescent="0.35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5" hidden="1" x14ac:dyDescent="0.35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5" hidden="1" x14ac:dyDescent="0.35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5" hidden="1" x14ac:dyDescent="0.35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5" hidden="1" x14ac:dyDescent="0.35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5" hidden="1" x14ac:dyDescent="0.35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5" hidden="1" x14ac:dyDescent="0.35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5" hidden="1" x14ac:dyDescent="0.35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5" hidden="1" x14ac:dyDescent="0.35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5" hidden="1" x14ac:dyDescent="0.35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5" hidden="1" x14ac:dyDescent="0.35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5" hidden="1" x14ac:dyDescent="0.35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5" hidden="1" x14ac:dyDescent="0.35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5" hidden="1" x14ac:dyDescent="0.35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5" hidden="1" x14ac:dyDescent="0.35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5" hidden="1" x14ac:dyDescent="0.35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5" hidden="1" x14ac:dyDescent="0.35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5" hidden="1" x14ac:dyDescent="0.35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5" hidden="1" x14ac:dyDescent="0.35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5" hidden="1" x14ac:dyDescent="0.35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" x14ac:dyDescent="0.3"/>
    <row r="67" spans="1:15" ht="14.5" hidden="1" x14ac:dyDescent="0.35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5" hidden="1" x14ac:dyDescent="0.35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5" hidden="1" x14ac:dyDescent="0.35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5" hidden="1" x14ac:dyDescent="0.35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5" hidden="1" x14ac:dyDescent="0.35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5" hidden="1" x14ac:dyDescent="0.35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5" hidden="1" x14ac:dyDescent="0.35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5" hidden="1" x14ac:dyDescent="0.35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5" hidden="1" x14ac:dyDescent="0.35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5" hidden="1" x14ac:dyDescent="0.35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5" hidden="1" x14ac:dyDescent="0.35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5" hidden="1" x14ac:dyDescent="0.35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5" hidden="1" x14ac:dyDescent="0.35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5" hidden="1" x14ac:dyDescent="0.35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5" hidden="1" x14ac:dyDescent="0.35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5" hidden="1" x14ac:dyDescent="0.35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5" hidden="1" x14ac:dyDescent="0.35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5" hidden="1" x14ac:dyDescent="0.35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5" hidden="1" x14ac:dyDescent="0.35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5" hidden="1" x14ac:dyDescent="0.35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5" hidden="1" x14ac:dyDescent="0.35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" hidden="1" x14ac:dyDescent="0.3"/>
    <row r="89" spans="1:15" ht="14" hidden="1" x14ac:dyDescent="0.3"/>
    <row r="90" spans="1:15" ht="14" hidden="1" x14ac:dyDescent="0.3"/>
    <row r="91" spans="1:15" ht="14.5" hidden="1" x14ac:dyDescent="0.35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5" hidden="1" x14ac:dyDescent="0.35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5" hidden="1" x14ac:dyDescent="0.35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5" hidden="1" x14ac:dyDescent="0.35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5" hidden="1" x14ac:dyDescent="0.35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5" hidden="1" x14ac:dyDescent="0.35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5" hidden="1" x14ac:dyDescent="0.35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5" hidden="1" x14ac:dyDescent="0.35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5" hidden="1" x14ac:dyDescent="0.35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5" hidden="1" x14ac:dyDescent="0.35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5" hidden="1" x14ac:dyDescent="0.35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5" hidden="1" x14ac:dyDescent="0.35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5" hidden="1" x14ac:dyDescent="0.35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5" hidden="1" x14ac:dyDescent="0.35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5" hidden="1" x14ac:dyDescent="0.35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5" hidden="1" x14ac:dyDescent="0.35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5" hidden="1" x14ac:dyDescent="0.35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5" hidden="1" x14ac:dyDescent="0.35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5" hidden="1" x14ac:dyDescent="0.35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5" hidden="1" x14ac:dyDescent="0.35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5" hidden="1" x14ac:dyDescent="0.35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" hidden="1" x14ac:dyDescent="0.3"/>
    <row r="113" spans="1:14" ht="14" hidden="1" x14ac:dyDescent="0.3"/>
    <row r="114" spans="1:14" ht="14" hidden="1" x14ac:dyDescent="0.3"/>
    <row r="115" spans="1:14" ht="14.5" hidden="1" x14ac:dyDescent="0.35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5" hidden="1" x14ac:dyDescent="0.35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5" hidden="1" x14ac:dyDescent="0.35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5" hidden="1" x14ac:dyDescent="0.35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5" hidden="1" x14ac:dyDescent="0.35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5" hidden="1" x14ac:dyDescent="0.35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5" hidden="1" x14ac:dyDescent="0.35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5" hidden="1" x14ac:dyDescent="0.35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5" hidden="1" x14ac:dyDescent="0.35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5" hidden="1" x14ac:dyDescent="0.35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5" hidden="1" x14ac:dyDescent="0.35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5" hidden="1" x14ac:dyDescent="0.35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5" hidden="1" x14ac:dyDescent="0.35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5" hidden="1" x14ac:dyDescent="0.35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5" hidden="1" x14ac:dyDescent="0.35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5" hidden="1" x14ac:dyDescent="0.35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5" hidden="1" x14ac:dyDescent="0.35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5" hidden="1" x14ac:dyDescent="0.35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5" hidden="1" x14ac:dyDescent="0.35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5" hidden="1" x14ac:dyDescent="0.35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5" hidden="1" x14ac:dyDescent="0.35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5" hidden="1" x14ac:dyDescent="0.35">
      <c r="E136" s="49"/>
    </row>
    <row r="137" spans="1:15" ht="14" hidden="1" x14ac:dyDescent="0.3"/>
    <row r="138" spans="1:15" ht="14.5" hidden="1" x14ac:dyDescent="0.35">
      <c r="E138" s="49"/>
    </row>
    <row r="139" spans="1:15" ht="14.5" hidden="1" x14ac:dyDescent="0.35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5" hidden="1" x14ac:dyDescent="0.35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5" hidden="1" x14ac:dyDescent="0.35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5" hidden="1" x14ac:dyDescent="0.35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5" hidden="1" x14ac:dyDescent="0.35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5" hidden="1" x14ac:dyDescent="0.35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5" hidden="1" x14ac:dyDescent="0.35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5" hidden="1" x14ac:dyDescent="0.35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5" hidden="1" x14ac:dyDescent="0.35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5" hidden="1" x14ac:dyDescent="0.35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5" hidden="1" x14ac:dyDescent="0.35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5" hidden="1" x14ac:dyDescent="0.35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5" hidden="1" x14ac:dyDescent="0.35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5" hidden="1" x14ac:dyDescent="0.35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5" hidden="1" x14ac:dyDescent="0.35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5" hidden="1" x14ac:dyDescent="0.35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5" hidden="1" x14ac:dyDescent="0.35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5" hidden="1" x14ac:dyDescent="0.35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5" hidden="1" x14ac:dyDescent="0.35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5" hidden="1" x14ac:dyDescent="0.35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5" hidden="1" x14ac:dyDescent="0.35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" hidden="1" x14ac:dyDescent="0.3"/>
    <row r="161" spans="1:14" ht="14" hidden="1" x14ac:dyDescent="0.3"/>
    <row r="162" spans="1:14" ht="14.5" hidden="1" x14ac:dyDescent="0.35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5" hidden="1" x14ac:dyDescent="0.35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5" hidden="1" x14ac:dyDescent="0.35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5" hidden="1" x14ac:dyDescent="0.35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5" hidden="1" x14ac:dyDescent="0.35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5" hidden="1" x14ac:dyDescent="0.35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5" hidden="1" x14ac:dyDescent="0.35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5" hidden="1" x14ac:dyDescent="0.35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5" hidden="1" x14ac:dyDescent="0.35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5" hidden="1" x14ac:dyDescent="0.35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5" hidden="1" x14ac:dyDescent="0.35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5" hidden="1" x14ac:dyDescent="0.35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5" hidden="1" x14ac:dyDescent="0.35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5" hidden="1" x14ac:dyDescent="0.35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5" hidden="1" x14ac:dyDescent="0.35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5" hidden="1" x14ac:dyDescent="0.35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5" hidden="1" x14ac:dyDescent="0.35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5" hidden="1" x14ac:dyDescent="0.35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5" hidden="1" x14ac:dyDescent="0.35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5" hidden="1" x14ac:dyDescent="0.35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5" hidden="1" x14ac:dyDescent="0.35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5" x14ac:dyDescent="0.35">
      <c r="A183" s="263" t="s">
        <v>122</v>
      </c>
      <c r="B183" s="263"/>
      <c r="C183" s="263"/>
      <c r="D183" s="263"/>
      <c r="E183" s="263"/>
      <c r="F183" s="263"/>
      <c r="G183" s="263"/>
      <c r="H183" s="263"/>
      <c r="I183" s="263"/>
      <c r="J183" s="263"/>
      <c r="K183" s="176"/>
      <c r="L183" s="176"/>
      <c r="M183" s="176"/>
      <c r="N183" s="176"/>
    </row>
    <row r="184" spans="1:14" ht="14.5" x14ac:dyDescent="0.35">
      <c r="A184" s="264">
        <v>2020</v>
      </c>
      <c r="B184" s="264"/>
      <c r="C184" s="39"/>
      <c r="E184" s="262">
        <v>2021</v>
      </c>
      <c r="F184" s="262"/>
      <c r="I184" s="262">
        <v>2022</v>
      </c>
      <c r="J184" s="262"/>
      <c r="M184" s="262">
        <v>2023</v>
      </c>
      <c r="N184" s="262"/>
    </row>
    <row r="185" spans="1:14" ht="14.25" customHeight="1" x14ac:dyDescent="0.35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5</v>
      </c>
      <c r="M185" s="10" t="s">
        <v>374</v>
      </c>
      <c r="N185" s="50">
        <f>N3</f>
        <v>12</v>
      </c>
    </row>
    <row r="186" spans="1:14" ht="14.25" customHeight="1" x14ac:dyDescent="0.35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5</v>
      </c>
      <c r="M186" s="10" t="s">
        <v>408</v>
      </c>
      <c r="N186" s="50">
        <f>N2</f>
        <v>1</v>
      </c>
    </row>
    <row r="187" spans="1:14" ht="14.25" customHeight="1" x14ac:dyDescent="0.35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4</v>
      </c>
      <c r="M187" s="147" t="s">
        <v>368</v>
      </c>
      <c r="N187" s="50">
        <f>N13</f>
        <v>17</v>
      </c>
    </row>
    <row r="188" spans="1:14" ht="14.25" customHeight="1" x14ac:dyDescent="0.35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8</v>
      </c>
      <c r="M188" s="147" t="s">
        <v>416</v>
      </c>
      <c r="N188" s="50">
        <f>N12</f>
        <v>7</v>
      </c>
    </row>
    <row r="189" spans="1:14" ht="14.25" customHeight="1" x14ac:dyDescent="0.35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4</v>
      </c>
      <c r="M189" s="147" t="s">
        <v>384</v>
      </c>
      <c r="N189" s="50">
        <f>N11</f>
        <v>16</v>
      </c>
    </row>
    <row r="190" spans="1:14" ht="14.25" customHeight="1" x14ac:dyDescent="0.35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9</v>
      </c>
      <c r="M190" s="147" t="s">
        <v>417</v>
      </c>
      <c r="N190" s="50">
        <f>N10</f>
        <v>9</v>
      </c>
    </row>
    <row r="191" spans="1:14" ht="14.25" customHeight="1" x14ac:dyDescent="0.35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4</v>
      </c>
      <c r="M191" s="10" t="s">
        <v>376</v>
      </c>
      <c r="N191" s="50">
        <f>N7</f>
        <v>11</v>
      </c>
    </row>
    <row r="192" spans="1:14" ht="14.25" customHeight="1" x14ac:dyDescent="0.35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3</v>
      </c>
      <c r="M192" s="147" t="s">
        <v>410</v>
      </c>
      <c r="N192" s="50">
        <f>N6</f>
        <v>11</v>
      </c>
    </row>
    <row r="193" spans="1:14" ht="14.25" customHeight="1" x14ac:dyDescent="0.35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8</v>
      </c>
      <c r="M193" s="10" t="s">
        <v>375</v>
      </c>
      <c r="N193" s="50">
        <f>N5</f>
        <v>22</v>
      </c>
    </row>
    <row r="194" spans="1:14" ht="14.25" customHeight="1" x14ac:dyDescent="0.35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9</v>
      </c>
      <c r="M194" s="10" t="s">
        <v>409</v>
      </c>
      <c r="N194" s="50">
        <f>N4</f>
        <v>15</v>
      </c>
    </row>
    <row r="195" spans="1:14" ht="14.25" customHeight="1" x14ac:dyDescent="0.35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19</v>
      </c>
      <c r="M195" s="10" t="s">
        <v>380</v>
      </c>
      <c r="N195" s="50">
        <f>N15</f>
        <v>53</v>
      </c>
    </row>
    <row r="196" spans="1:14" ht="14.25" customHeight="1" x14ac:dyDescent="0.35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22</v>
      </c>
      <c r="M196" s="10" t="s">
        <v>414</v>
      </c>
      <c r="N196" s="50">
        <f>N14</f>
        <v>42</v>
      </c>
    </row>
    <row r="197" spans="1:14" ht="14.25" customHeight="1" x14ac:dyDescent="0.35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12</v>
      </c>
      <c r="M197" s="10" t="s">
        <v>381</v>
      </c>
      <c r="N197" s="50">
        <f>N17</f>
        <v>35</v>
      </c>
    </row>
    <row r="198" spans="1:14" ht="14.25" customHeight="1" x14ac:dyDescent="0.35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13</v>
      </c>
      <c r="M198" s="10" t="s">
        <v>406</v>
      </c>
      <c r="N198" s="50">
        <f>N16</f>
        <v>42</v>
      </c>
    </row>
    <row r="199" spans="1:14" ht="14.25" customHeight="1" x14ac:dyDescent="0.35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15</v>
      </c>
      <c r="M199" s="10" t="s">
        <v>371</v>
      </c>
      <c r="N199" s="50">
        <f>N19</f>
        <v>23</v>
      </c>
    </row>
    <row r="200" spans="1:14" ht="14.25" customHeight="1" x14ac:dyDescent="0.35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18</v>
      </c>
      <c r="M200" s="10" t="s">
        <v>418</v>
      </c>
      <c r="N200" s="50">
        <f>N18</f>
        <v>25</v>
      </c>
    </row>
    <row r="201" spans="1:14" ht="14.25" customHeight="1" x14ac:dyDescent="0.35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26</v>
      </c>
      <c r="M201" s="10" t="s">
        <v>377</v>
      </c>
      <c r="N201" s="50">
        <f>N9</f>
        <v>70</v>
      </c>
    </row>
    <row r="202" spans="1:14" ht="14.25" customHeight="1" x14ac:dyDescent="0.35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27</v>
      </c>
      <c r="M202" s="10" t="s">
        <v>411</v>
      </c>
      <c r="N202" s="50">
        <f>N8</f>
        <v>33</v>
      </c>
    </row>
    <row r="203" spans="1:14" ht="14.25" customHeight="1" x14ac:dyDescent="0.35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97</v>
      </c>
      <c r="M203" s="10" t="s">
        <v>382</v>
      </c>
      <c r="N203" s="50">
        <f>N21</f>
        <v>259</v>
      </c>
    </row>
    <row r="204" spans="1:14" ht="14.25" customHeight="1" x14ac:dyDescent="0.35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114</v>
      </c>
      <c r="M204" s="10" t="s">
        <v>419</v>
      </c>
      <c r="N204" s="50">
        <f>N20</f>
        <v>185</v>
      </c>
    </row>
    <row r="205" spans="1:14" ht="14.25" customHeight="1" x14ac:dyDescent="0.3"/>
    <row r="206" spans="1:14" ht="13.75" hidden="1" customHeight="1" x14ac:dyDescent="0.35">
      <c r="C206" s="39"/>
    </row>
    <row r="207" spans="1:14" ht="14.25" hidden="1" customHeight="1" x14ac:dyDescent="0.35">
      <c r="A207" s="10"/>
      <c r="B207" s="10" t="s">
        <v>122</v>
      </c>
      <c r="C207" s="39"/>
    </row>
    <row r="208" spans="1:14" ht="14.25" hidden="1" customHeight="1" x14ac:dyDescent="0.35">
      <c r="A208" s="151" t="s">
        <v>330</v>
      </c>
      <c r="B208" s="50">
        <f>N86</f>
        <v>282</v>
      </c>
      <c r="C208" s="39"/>
    </row>
    <row r="209" spans="1:6" ht="14.25" hidden="1" customHeight="1" x14ac:dyDescent="0.35">
      <c r="A209" s="151" t="s">
        <v>135</v>
      </c>
      <c r="B209" s="50">
        <f>N87</f>
        <v>217</v>
      </c>
      <c r="C209" s="39"/>
    </row>
    <row r="210" spans="1:6" ht="14.25" hidden="1" customHeight="1" x14ac:dyDescent="0.35">
      <c r="A210" s="151" t="s">
        <v>76</v>
      </c>
      <c r="B210" s="50">
        <f>N74</f>
        <v>69</v>
      </c>
      <c r="C210" s="39"/>
    </row>
    <row r="211" spans="1:6" ht="14.25" hidden="1" customHeight="1" x14ac:dyDescent="0.35">
      <c r="A211" s="151" t="s">
        <v>77</v>
      </c>
      <c r="B211" s="50">
        <f>N75</f>
        <v>49</v>
      </c>
      <c r="C211" s="39"/>
    </row>
    <row r="212" spans="1:6" ht="14.25" hidden="1" customHeight="1" x14ac:dyDescent="0.35">
      <c r="A212" s="151" t="s">
        <v>132</v>
      </c>
      <c r="B212" s="50">
        <f>N84</f>
        <v>39</v>
      </c>
      <c r="C212" s="39"/>
    </row>
    <row r="213" spans="1:6" ht="14.25" hidden="1" customHeight="1" x14ac:dyDescent="0.35">
      <c r="A213" s="151" t="s">
        <v>133</v>
      </c>
      <c r="B213" s="50">
        <f>N85</f>
        <v>25</v>
      </c>
      <c r="C213" s="39"/>
    </row>
    <row r="214" spans="1:6" ht="14.25" hidden="1" customHeight="1" x14ac:dyDescent="0.35">
      <c r="A214" s="151" t="s">
        <v>68</v>
      </c>
      <c r="B214" s="50">
        <f>N82</f>
        <v>41</v>
      </c>
      <c r="C214" s="39"/>
    </row>
    <row r="215" spans="1:6" ht="14.25" hidden="1" customHeight="1" x14ac:dyDescent="0.35">
      <c r="A215" s="151" t="s">
        <v>131</v>
      </c>
      <c r="B215" s="50">
        <f>N83</f>
        <v>31</v>
      </c>
      <c r="C215" s="39"/>
    </row>
    <row r="216" spans="1:6" ht="14.25" hidden="1" customHeight="1" x14ac:dyDescent="0.35">
      <c r="A216" s="151" t="s">
        <v>129</v>
      </c>
      <c r="B216" s="50">
        <f>N80</f>
        <v>39</v>
      </c>
      <c r="C216" s="39"/>
    </row>
    <row r="217" spans="1:6" ht="14.25" hidden="1" customHeight="1" x14ac:dyDescent="0.35">
      <c r="A217" s="151" t="s">
        <v>130</v>
      </c>
      <c r="B217" s="50">
        <f>N81</f>
        <v>44</v>
      </c>
      <c r="C217" s="39"/>
    </row>
    <row r="218" spans="1:6" ht="14.25" hidden="1" customHeight="1" x14ac:dyDescent="0.35">
      <c r="A218" s="151" t="s">
        <v>80</v>
      </c>
      <c r="B218" s="50">
        <f>N70</f>
        <v>30</v>
      </c>
      <c r="C218" s="39"/>
    </row>
    <row r="219" spans="1:6" ht="14.25" hidden="1" customHeight="1" x14ac:dyDescent="0.35">
      <c r="A219" s="151" t="s">
        <v>81</v>
      </c>
      <c r="B219" s="50">
        <f>N71</f>
        <v>21</v>
      </c>
      <c r="C219" s="39"/>
    </row>
    <row r="220" spans="1:6" ht="14.25" hidden="1" customHeight="1" x14ac:dyDescent="0.35">
      <c r="A220" s="151" t="s">
        <v>72</v>
      </c>
      <c r="B220" s="50">
        <f>N72</f>
        <v>19</v>
      </c>
      <c r="C220" s="39"/>
    </row>
    <row r="221" spans="1:6" ht="14.25" hidden="1" customHeight="1" x14ac:dyDescent="0.35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35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35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35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35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35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35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35">
      <c r="C228" s="39"/>
    </row>
    <row r="229" spans="1:6" ht="14.25" hidden="1" customHeight="1" x14ac:dyDescent="0.3"/>
    <row r="230" spans="1:6" ht="14.25" hidden="1" customHeight="1" x14ac:dyDescent="0.3"/>
    <row r="231" spans="1:6" ht="14.25" hidden="1" customHeight="1" x14ac:dyDescent="0.3"/>
    <row r="232" spans="1:6" ht="14.25" hidden="1" customHeight="1" x14ac:dyDescent="0.3"/>
    <row r="233" spans="1:6" ht="14.25" hidden="1" customHeight="1" x14ac:dyDescent="0.3"/>
    <row r="234" spans="1:6" ht="14.25" hidden="1" customHeight="1" x14ac:dyDescent="0.3"/>
    <row r="235" spans="1:6" ht="14.25" hidden="1" customHeight="1" x14ac:dyDescent="0.3"/>
    <row r="236" spans="1:6" ht="14.25" hidden="1" customHeight="1" x14ac:dyDescent="0.3"/>
    <row r="237" spans="1:6" ht="14.25" customHeight="1" x14ac:dyDescent="0.3"/>
    <row r="238" spans="1:6" ht="14.25" customHeight="1" x14ac:dyDescent="0.3"/>
    <row r="239" spans="1:6" ht="14.25" customHeight="1" x14ac:dyDescent="0.3"/>
    <row r="240" spans="1:6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  <row r="1017" ht="14.25" customHeight="1" x14ac:dyDescent="0.3"/>
    <row r="1018" ht="14.25" customHeight="1" x14ac:dyDescent="0.3"/>
    <row r="1019" ht="14.25" customHeight="1" x14ac:dyDescent="0.3"/>
    <row r="1020" ht="14.25" customHeight="1" x14ac:dyDescent="0.3"/>
    <row r="1021" ht="14.25" customHeight="1" x14ac:dyDescent="0.3"/>
    <row r="1022" ht="14.25" customHeight="1" x14ac:dyDescent="0.3"/>
    <row r="1023" ht="14.25" customHeight="1" x14ac:dyDescent="0.3"/>
    <row r="1024" ht="14.25" customHeight="1" x14ac:dyDescent="0.3"/>
    <row r="1025" ht="14.25" customHeight="1" x14ac:dyDescent="0.3"/>
    <row r="1026" ht="14.25" customHeight="1" x14ac:dyDescent="0.3"/>
    <row r="1027" ht="14.25" customHeight="1" x14ac:dyDescent="0.3"/>
    <row r="1028" ht="14.25" customHeight="1" x14ac:dyDescent="0.3"/>
    <row r="1029" ht="14.25" customHeight="1" x14ac:dyDescent="0.3"/>
    <row r="1030" ht="14.25" customHeight="1" x14ac:dyDescent="0.3"/>
    <row r="1031" ht="14.25" customHeight="1" x14ac:dyDescent="0.3"/>
    <row r="1032" ht="14.25" customHeight="1" x14ac:dyDescent="0.3"/>
    <row r="1033" ht="14.25" customHeight="1" x14ac:dyDescent="0.3"/>
    <row r="1034" ht="14.25" customHeight="1" x14ac:dyDescent="0.3"/>
    <row r="1035" ht="14.25" customHeight="1" x14ac:dyDescent="0.3"/>
    <row r="1036" ht="14.25" customHeight="1" x14ac:dyDescent="0.3"/>
    <row r="1037" ht="14.25" customHeight="1" x14ac:dyDescent="0.3"/>
    <row r="1038" ht="14.25" customHeight="1" x14ac:dyDescent="0.3"/>
    <row r="1039" ht="14.25" customHeight="1" x14ac:dyDescent="0.3"/>
    <row r="1040" ht="14.25" customHeight="1" x14ac:dyDescent="0.3"/>
    <row r="1041" ht="14.25" customHeight="1" x14ac:dyDescent="0.3"/>
    <row r="1042" ht="14.25" customHeight="1" x14ac:dyDescent="0.3"/>
    <row r="1043" ht="14.25" customHeight="1" x14ac:dyDescent="0.3"/>
    <row r="1044" ht="14.25" customHeight="1" x14ac:dyDescent="0.3"/>
    <row r="1045" ht="14.25" customHeight="1" x14ac:dyDescent="0.3"/>
    <row r="1046" ht="14.25" customHeight="1" x14ac:dyDescent="0.3"/>
    <row r="1047" ht="14.25" customHeight="1" x14ac:dyDescent="0.3"/>
    <row r="1048" ht="14.25" customHeight="1" x14ac:dyDescent="0.3"/>
    <row r="1049" ht="14.25" customHeight="1" x14ac:dyDescent="0.3"/>
    <row r="1050" ht="14.25" customHeight="1" x14ac:dyDescent="0.3"/>
    <row r="1051" ht="14.25" customHeight="1" x14ac:dyDescent="0.3"/>
    <row r="1052" ht="14.25" customHeight="1" x14ac:dyDescent="0.3"/>
    <row r="1053" ht="14.25" customHeight="1" x14ac:dyDescent="0.3"/>
    <row r="1054" ht="14.25" customHeight="1" x14ac:dyDescent="0.3"/>
    <row r="1055" ht="14.25" customHeight="1" x14ac:dyDescent="0.3"/>
    <row r="1056" ht="14.25" customHeight="1" x14ac:dyDescent="0.3"/>
    <row r="1057" ht="14.25" customHeight="1" x14ac:dyDescent="0.3"/>
    <row r="1058" ht="14.25" customHeight="1" x14ac:dyDescent="0.3"/>
    <row r="1059" ht="14.25" customHeight="1" x14ac:dyDescent="0.3"/>
    <row r="1060" ht="14.25" customHeight="1" x14ac:dyDescent="0.3"/>
    <row r="1061" ht="14.25" customHeight="1" x14ac:dyDescent="0.3"/>
    <row r="1062" ht="14.25" customHeight="1" x14ac:dyDescent="0.3"/>
    <row r="1063" ht="14.25" customHeight="1" x14ac:dyDescent="0.3"/>
    <row r="1064" ht="14.25" customHeight="1" x14ac:dyDescent="0.3"/>
    <row r="1065" ht="14.25" customHeight="1" x14ac:dyDescent="0.3"/>
    <row r="1066" ht="14.25" customHeight="1" x14ac:dyDescent="0.3"/>
    <row r="1067" ht="14.25" customHeight="1" x14ac:dyDescent="0.3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8203125" defaultRowHeight="15" customHeight="1" x14ac:dyDescent="0.3"/>
  <cols>
    <col min="1" max="1" width="15.5" customWidth="1"/>
    <col min="2" max="26" width="7.58203125" customWidth="1"/>
  </cols>
  <sheetData>
    <row r="1" spans="1:14" ht="14.25" customHeight="1" x14ac:dyDescent="0.35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35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35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35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35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35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35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35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35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35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35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35">
      <c r="D12" s="52"/>
    </row>
    <row r="13" spans="1:14" ht="14.25" customHeight="1" x14ac:dyDescent="0.35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35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35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35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35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35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35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35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35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35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35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"/>
    <row r="25" spans="1:16" ht="14.25" customHeight="1" x14ac:dyDescent="0.35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35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35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35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35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35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35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35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35">
      <c r="J33" s="10"/>
    </row>
    <row r="34" spans="1:21" ht="14.25" customHeight="1" x14ac:dyDescent="0.35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35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35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35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35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35">
      <c r="J39" s="10"/>
    </row>
    <row r="40" spans="1:21" ht="14.25" customHeight="1" x14ac:dyDescent="0.35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35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"/>
    <row r="43" spans="1:21" ht="14.25" customHeight="1" x14ac:dyDescent="0.3"/>
    <row r="44" spans="1:21" ht="14.25" customHeight="1" x14ac:dyDescent="0.3"/>
    <row r="45" spans="1:21" ht="14.25" customHeight="1" x14ac:dyDescent="0.3"/>
    <row r="46" spans="1:21" ht="14.25" customHeight="1" x14ac:dyDescent="0.3"/>
    <row r="47" spans="1:21" ht="14.25" customHeight="1" x14ac:dyDescent="0.3"/>
    <row r="48" spans="1:21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R1037"/>
  <sheetViews>
    <sheetView workbookViewId="0">
      <pane xSplit="1" topLeftCell="B1" activePane="topRight" state="frozen"/>
      <selection pane="topRight" activeCell="A103" sqref="A103:C113"/>
    </sheetView>
  </sheetViews>
  <sheetFormatPr defaultColWidth="12.58203125" defaultRowHeight="15" customHeight="1" x14ac:dyDescent="0.3"/>
  <cols>
    <col min="1" max="1" width="22.5" customWidth="1"/>
    <col min="2" max="2" width="11.33203125" bestFit="1" customWidth="1"/>
    <col min="3" max="3" width="10.4140625" bestFit="1" customWidth="1"/>
    <col min="4" max="4" width="9.4140625" customWidth="1"/>
    <col min="5" max="5" width="9.83203125" bestFit="1" customWidth="1"/>
    <col min="6" max="7" width="9.4140625" customWidth="1"/>
    <col min="8" max="11" width="10.08203125" customWidth="1"/>
    <col min="12" max="13" width="10.58203125" customWidth="1"/>
    <col min="14" max="14" width="10.58203125" bestFit="1" customWidth="1"/>
    <col min="15" max="15" width="9.58203125" customWidth="1"/>
    <col min="16" max="16" width="21.08203125" customWidth="1"/>
    <col min="17" max="17" width="11.33203125" bestFit="1" customWidth="1"/>
    <col min="18" max="18" width="10.4140625" bestFit="1" customWidth="1"/>
    <col min="19" max="26" width="7.58203125" customWidth="1"/>
  </cols>
  <sheetData>
    <row r="1" spans="1:18" ht="15" customHeight="1" x14ac:dyDescent="0.35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8" s="54" customFormat="1" ht="15" customHeight="1" x14ac:dyDescent="0.35">
      <c r="A2" s="54" t="s">
        <v>399</v>
      </c>
      <c r="B2" s="32">
        <v>0</v>
      </c>
      <c r="C2" s="32">
        <v>0</v>
      </c>
      <c r="D2" s="32">
        <v>0</v>
      </c>
      <c r="E2" s="32">
        <v>0</v>
      </c>
      <c r="F2" s="32">
        <v>0</v>
      </c>
      <c r="G2" s="32">
        <v>0</v>
      </c>
      <c r="H2" s="32">
        <v>0</v>
      </c>
      <c r="I2" s="32">
        <v>900000</v>
      </c>
      <c r="J2" s="32"/>
      <c r="K2" s="32"/>
      <c r="L2" s="32"/>
      <c r="M2" s="32"/>
      <c r="N2" s="195">
        <f>SUM(B2:M2)</f>
        <v>900000</v>
      </c>
      <c r="P2" s="54" t="str">
        <f t="shared" ref="P2:P10" si="0">A2</f>
        <v>Manteo - 23</v>
      </c>
      <c r="Q2" s="167">
        <f t="shared" ref="Q2:Q10" si="1">N2</f>
        <v>900000</v>
      </c>
    </row>
    <row r="3" spans="1:18" s="54" customFormat="1" ht="15" customHeight="1" x14ac:dyDescent="0.35">
      <c r="A3" s="54" t="s">
        <v>400</v>
      </c>
      <c r="B3" s="32">
        <v>3001164</v>
      </c>
      <c r="C3" s="32">
        <v>2376750</v>
      </c>
      <c r="D3" s="32">
        <v>1000000</v>
      </c>
      <c r="E3" s="32">
        <v>1800000</v>
      </c>
      <c r="F3" s="32">
        <v>650000</v>
      </c>
      <c r="G3" s="32">
        <v>1499233</v>
      </c>
      <c r="H3" s="32">
        <v>1456000</v>
      </c>
      <c r="I3" s="32">
        <v>4358900</v>
      </c>
      <c r="J3" s="32"/>
      <c r="K3" s="32"/>
      <c r="L3" s="32"/>
      <c r="M3" s="32"/>
      <c r="N3" s="195">
        <f t="shared" ref="N3:N10" si="2">SUM(B3:M3)</f>
        <v>16142047</v>
      </c>
      <c r="P3" s="54" t="str">
        <f t="shared" si="0"/>
        <v>Southern Shores-23</v>
      </c>
      <c r="Q3" s="167">
        <f t="shared" si="1"/>
        <v>16142047</v>
      </c>
    </row>
    <row r="4" spans="1:18" s="54" customFormat="1" ht="15" customHeight="1" x14ac:dyDescent="0.35">
      <c r="A4" s="54" t="s">
        <v>401</v>
      </c>
      <c r="B4" s="32">
        <v>1408426</v>
      </c>
      <c r="C4" s="32">
        <v>0</v>
      </c>
      <c r="D4" s="32">
        <v>2102000</v>
      </c>
      <c r="E4" s="32">
        <v>575000</v>
      </c>
      <c r="F4" s="32">
        <v>280000</v>
      </c>
      <c r="G4" s="32">
        <v>1687121</v>
      </c>
      <c r="H4" s="32">
        <v>0</v>
      </c>
      <c r="I4" s="32">
        <v>535000</v>
      </c>
      <c r="J4" s="32"/>
      <c r="K4" s="32"/>
      <c r="L4" s="32"/>
      <c r="M4" s="32"/>
      <c r="N4" s="195">
        <f t="shared" si="2"/>
        <v>6587547</v>
      </c>
      <c r="P4" s="54" t="str">
        <f t="shared" si="0"/>
        <v>Nags Head-23</v>
      </c>
      <c r="Q4" s="167">
        <f t="shared" si="1"/>
        <v>6587547</v>
      </c>
    </row>
    <row r="5" spans="1:18" s="54" customFormat="1" ht="15" customHeight="1" x14ac:dyDescent="0.35">
      <c r="A5" s="54" t="s">
        <v>402</v>
      </c>
      <c r="B5" s="32">
        <v>795000</v>
      </c>
      <c r="C5" s="32">
        <v>2230000</v>
      </c>
      <c r="D5" s="32">
        <v>1150000</v>
      </c>
      <c r="E5" s="32">
        <v>250000</v>
      </c>
      <c r="F5" s="32">
        <v>895000</v>
      </c>
      <c r="G5" s="32">
        <v>2243000</v>
      </c>
      <c r="H5" s="32"/>
      <c r="I5" s="32">
        <v>4322984</v>
      </c>
      <c r="J5" s="32"/>
      <c r="K5" s="32"/>
      <c r="L5" s="32"/>
      <c r="M5" s="32"/>
      <c r="N5" s="195">
        <f t="shared" si="2"/>
        <v>11885984</v>
      </c>
      <c r="P5" s="54" t="str">
        <f t="shared" si="0"/>
        <v>Kill Devil Hills -23</v>
      </c>
      <c r="Q5" s="167">
        <f t="shared" si="1"/>
        <v>11885984</v>
      </c>
    </row>
    <row r="6" spans="1:18" s="54" customFormat="1" ht="15" customHeight="1" x14ac:dyDescent="0.35">
      <c r="A6" s="54" t="s">
        <v>403</v>
      </c>
      <c r="B6" s="32">
        <v>186000</v>
      </c>
      <c r="C6" s="32">
        <v>1183000</v>
      </c>
      <c r="D6" s="32">
        <v>250000</v>
      </c>
      <c r="E6" s="32">
        <v>745680</v>
      </c>
      <c r="F6" s="32">
        <v>446491</v>
      </c>
      <c r="G6" s="32">
        <v>400000</v>
      </c>
      <c r="H6" s="32">
        <v>425000</v>
      </c>
      <c r="I6" s="32">
        <v>0</v>
      </c>
      <c r="J6" s="32"/>
      <c r="K6" s="32"/>
      <c r="L6" s="32"/>
      <c r="M6" s="32"/>
      <c r="N6" s="195">
        <f t="shared" si="2"/>
        <v>3636171</v>
      </c>
      <c r="P6" s="54" t="str">
        <f t="shared" si="0"/>
        <v>Kitty Hawk-23</v>
      </c>
      <c r="Q6" s="167">
        <f t="shared" si="1"/>
        <v>3636171</v>
      </c>
    </row>
    <row r="7" spans="1:18" s="54" customFormat="1" ht="15" customHeight="1" x14ac:dyDescent="0.35">
      <c r="A7" s="54" t="s">
        <v>404</v>
      </c>
      <c r="B7" s="32">
        <v>850000</v>
      </c>
      <c r="C7" s="32">
        <v>0</v>
      </c>
      <c r="D7" s="32">
        <v>503000</v>
      </c>
      <c r="E7" s="32">
        <v>1700333</v>
      </c>
      <c r="F7" s="32">
        <v>1200000</v>
      </c>
      <c r="G7" s="32">
        <v>0</v>
      </c>
      <c r="H7" s="32">
        <v>0</v>
      </c>
      <c r="I7" s="32">
        <v>700000</v>
      </c>
      <c r="J7" s="32"/>
      <c r="K7" s="32"/>
      <c r="L7" s="32"/>
      <c r="M7" s="32"/>
      <c r="N7" s="195">
        <f t="shared" si="2"/>
        <v>4953333</v>
      </c>
      <c r="P7" s="54" t="str">
        <f t="shared" si="0"/>
        <v>Duck - 23</v>
      </c>
      <c r="Q7" s="167">
        <f t="shared" si="1"/>
        <v>4953333</v>
      </c>
    </row>
    <row r="8" spans="1:18" s="54" customFormat="1" ht="15" customHeight="1" x14ac:dyDescent="0.35">
      <c r="A8" s="54" t="s">
        <v>405</v>
      </c>
      <c r="B8" s="32">
        <v>3225100</v>
      </c>
      <c r="C8" s="32">
        <v>2431220</v>
      </c>
      <c r="D8" s="32">
        <v>653000</v>
      </c>
      <c r="E8" s="32">
        <v>3189711</v>
      </c>
      <c r="F8" s="32">
        <v>3546424</v>
      </c>
      <c r="G8" s="32">
        <v>6085250</v>
      </c>
      <c r="H8" s="32">
        <v>2963700</v>
      </c>
      <c r="I8" s="32">
        <v>1850068</v>
      </c>
      <c r="J8" s="32"/>
      <c r="K8" s="32"/>
      <c r="L8" s="32"/>
      <c r="M8" s="32"/>
      <c r="N8" s="195">
        <f t="shared" si="2"/>
        <v>23944473</v>
      </c>
      <c r="P8" s="54" t="str">
        <f t="shared" si="0"/>
        <v>Hatteras Island -23</v>
      </c>
      <c r="Q8" s="167">
        <f t="shared" si="1"/>
        <v>23944473</v>
      </c>
    </row>
    <row r="9" spans="1:18" s="54" customFormat="1" ht="15" customHeight="1" x14ac:dyDescent="0.35">
      <c r="A9" s="54" t="s">
        <v>406</v>
      </c>
      <c r="B9" s="32">
        <v>855000</v>
      </c>
      <c r="C9" s="32">
        <v>895000</v>
      </c>
      <c r="D9" s="32">
        <v>758525</v>
      </c>
      <c r="E9" s="32">
        <v>1778286</v>
      </c>
      <c r="F9" s="32">
        <v>2502367</v>
      </c>
      <c r="G9" s="32">
        <v>1913948</v>
      </c>
      <c r="H9" s="32">
        <v>891298</v>
      </c>
      <c r="I9" s="32">
        <v>2026685</v>
      </c>
      <c r="J9" s="32"/>
      <c r="K9" s="32"/>
      <c r="L9" s="32"/>
      <c r="M9" s="32"/>
      <c r="N9" s="195">
        <f t="shared" si="2"/>
        <v>11621109</v>
      </c>
      <c r="P9" s="54" t="str">
        <f t="shared" si="0"/>
        <v>Roanoke Island -23</v>
      </c>
      <c r="Q9" s="167">
        <f t="shared" si="1"/>
        <v>11621109</v>
      </c>
    </row>
    <row r="10" spans="1:18" s="54" customFormat="1" ht="15" customHeight="1" x14ac:dyDescent="0.35">
      <c r="A10" s="54" t="s">
        <v>407</v>
      </c>
      <c r="B10" s="32">
        <v>2060000</v>
      </c>
      <c r="C10" s="32">
        <v>2025000</v>
      </c>
      <c r="D10" s="32">
        <v>610400</v>
      </c>
      <c r="E10" s="32">
        <v>135000</v>
      </c>
      <c r="F10" s="32">
        <v>885000</v>
      </c>
      <c r="G10" s="32">
        <v>1754000</v>
      </c>
      <c r="H10" s="32">
        <v>300000</v>
      </c>
      <c r="I10" s="32">
        <v>1036000</v>
      </c>
      <c r="J10" s="32"/>
      <c r="K10" s="32"/>
      <c r="L10" s="32"/>
      <c r="M10" s="32"/>
      <c r="N10" s="195">
        <f t="shared" si="2"/>
        <v>8805400</v>
      </c>
      <c r="P10" s="54" t="str">
        <f t="shared" si="0"/>
        <v>KDH - UnIncorporated - 23</v>
      </c>
      <c r="Q10" s="167">
        <f t="shared" si="1"/>
        <v>8805400</v>
      </c>
    </row>
    <row r="11" spans="1:18" s="54" customFormat="1" ht="15" customHeight="1" x14ac:dyDescent="0.35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8" s="54" customFormat="1" ht="15" customHeight="1" x14ac:dyDescent="0.35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8" ht="15" customHeight="1" x14ac:dyDescent="0.35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8" s="145" customFormat="1" ht="15" customHeight="1" x14ac:dyDescent="0.35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  <c r="R14" s="167">
        <f>Q2</f>
        <v>900000</v>
      </c>
    </row>
    <row r="15" spans="1:18" s="145" customFormat="1" ht="15" customHeight="1" x14ac:dyDescent="0.35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  <c r="R15" s="167">
        <f t="shared" ref="R15:R22" si="6">Q3</f>
        <v>16142047</v>
      </c>
    </row>
    <row r="16" spans="1:18" s="145" customFormat="1" ht="15" customHeight="1" x14ac:dyDescent="0.35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  <c r="R16" s="167">
        <f t="shared" si="6"/>
        <v>6587547</v>
      </c>
    </row>
    <row r="17" spans="1:18" s="145" customFormat="1" ht="15" customHeight="1" x14ac:dyDescent="0.35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  <c r="R17" s="167">
        <f t="shared" si="6"/>
        <v>11885984</v>
      </c>
    </row>
    <row r="18" spans="1:18" s="145" customFormat="1" ht="15" customHeight="1" x14ac:dyDescent="0.35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  <c r="R18" s="167">
        <f t="shared" si="6"/>
        <v>3636171</v>
      </c>
    </row>
    <row r="19" spans="1:18" s="145" customFormat="1" ht="15" customHeight="1" x14ac:dyDescent="0.35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  <c r="R19" s="167">
        <f t="shared" si="6"/>
        <v>4953333</v>
      </c>
    </row>
    <row r="20" spans="1:18" s="145" customFormat="1" ht="15" customHeight="1" x14ac:dyDescent="0.35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  <c r="R20" s="167">
        <f t="shared" si="6"/>
        <v>23944473</v>
      </c>
    </row>
    <row r="21" spans="1:18" s="145" customFormat="1" ht="15" customHeight="1" x14ac:dyDescent="0.35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  <c r="R21" s="167">
        <f t="shared" si="6"/>
        <v>11621109</v>
      </c>
    </row>
    <row r="22" spans="1:18" s="145" customFormat="1" ht="15" customHeight="1" x14ac:dyDescent="0.35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  <c r="R22" s="167">
        <f t="shared" si="6"/>
        <v>8805400</v>
      </c>
    </row>
    <row r="23" spans="1:18" s="145" customFormat="1" ht="15" customHeight="1" x14ac:dyDescent="0.35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P23" s="54" t="s">
        <v>24</v>
      </c>
      <c r="Q23" s="167">
        <f>SUM(Q14:Q22)</f>
        <v>192421140</v>
      </c>
      <c r="R23" s="167">
        <f>SUM(R14:R22)</f>
        <v>88476064</v>
      </c>
    </row>
    <row r="24" spans="1:18" s="145" customFormat="1" ht="15" customHeight="1" x14ac:dyDescent="0.3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5" spans="1:18" ht="15" hidden="1" customHeight="1" x14ac:dyDescent="0.3"/>
    <row r="26" spans="1:18" ht="15" hidden="1" customHeight="1" x14ac:dyDescent="0.35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8" s="145" customFormat="1" ht="15" hidden="1" customHeight="1" x14ac:dyDescent="0.35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7">A27</f>
        <v>Manteo - 21</v>
      </c>
      <c r="Q27" s="167">
        <f t="shared" ref="Q27:Q35" si="8">N27</f>
        <v>6810000</v>
      </c>
    </row>
    <row r="28" spans="1:18" s="145" customFormat="1" ht="15" hidden="1" customHeight="1" x14ac:dyDescent="0.35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9">SUM(B28:M28)</f>
        <v>19429718</v>
      </c>
      <c r="P28" s="145" t="str">
        <f t="shared" si="7"/>
        <v>Southern Shores-21</v>
      </c>
      <c r="Q28" s="167">
        <f t="shared" si="8"/>
        <v>19429718</v>
      </c>
    </row>
    <row r="29" spans="1:18" s="145" customFormat="1" ht="15" hidden="1" customHeight="1" x14ac:dyDescent="0.35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9"/>
        <v>16068823</v>
      </c>
      <c r="P29" s="145" t="str">
        <f t="shared" si="7"/>
        <v>Nags Head-21</v>
      </c>
      <c r="Q29" s="167">
        <f t="shared" si="8"/>
        <v>16068823</v>
      </c>
    </row>
    <row r="30" spans="1:18" s="145" customFormat="1" ht="15" hidden="1" customHeight="1" x14ac:dyDescent="0.35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9"/>
        <v>31814716</v>
      </c>
      <c r="P30" s="145" t="str">
        <f t="shared" si="7"/>
        <v>Kill Devil Hills -21</v>
      </c>
      <c r="Q30" s="167">
        <f t="shared" si="8"/>
        <v>31814716</v>
      </c>
    </row>
    <row r="31" spans="1:18" s="145" customFormat="1" ht="15" hidden="1" customHeight="1" x14ac:dyDescent="0.35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9"/>
        <v>10153469</v>
      </c>
      <c r="P31" s="145" t="str">
        <f t="shared" si="7"/>
        <v>Kitty Hawk-21</v>
      </c>
      <c r="Q31" s="167">
        <f t="shared" si="8"/>
        <v>10153469</v>
      </c>
    </row>
    <row r="32" spans="1:18" s="145" customFormat="1" ht="15" hidden="1" customHeight="1" x14ac:dyDescent="0.35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9"/>
        <v>9087217</v>
      </c>
      <c r="P32" s="145" t="str">
        <f t="shared" si="7"/>
        <v>Duck - 21</v>
      </c>
      <c r="Q32" s="167">
        <f t="shared" si="8"/>
        <v>9087217</v>
      </c>
    </row>
    <row r="33" spans="1:17" s="145" customFormat="1" ht="15" hidden="1" customHeight="1" x14ac:dyDescent="0.35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9"/>
        <v>26038211</v>
      </c>
      <c r="P33" s="145" t="str">
        <f t="shared" si="7"/>
        <v>Hatteras Island -21</v>
      </c>
      <c r="Q33" s="167">
        <f t="shared" si="8"/>
        <v>26038211</v>
      </c>
    </row>
    <row r="34" spans="1:17" s="145" customFormat="1" ht="15" hidden="1" customHeight="1" x14ac:dyDescent="0.35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9"/>
        <v>15270413</v>
      </c>
      <c r="P34" s="145" t="str">
        <f t="shared" si="7"/>
        <v>Roanoke Island -21</v>
      </c>
      <c r="Q34" s="167">
        <f t="shared" si="8"/>
        <v>15270413</v>
      </c>
    </row>
    <row r="35" spans="1:17" s="145" customFormat="1" ht="15" hidden="1" customHeight="1" x14ac:dyDescent="0.35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9"/>
        <v>10752800</v>
      </c>
      <c r="P35" s="145" t="str">
        <f t="shared" si="7"/>
        <v>KDH - UnIncorporated - 21</v>
      </c>
      <c r="Q35" s="167">
        <f t="shared" si="8"/>
        <v>10752800</v>
      </c>
    </row>
    <row r="36" spans="1:17" ht="15" hidden="1" customHeight="1" x14ac:dyDescent="0.3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7" spans="1:17" ht="15" hidden="1" customHeight="1" x14ac:dyDescent="0.3"/>
    <row r="38" spans="1:17" ht="14.25" hidden="1" customHeight="1" x14ac:dyDescent="0.35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hidden="1" customHeight="1" x14ac:dyDescent="0.35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10">SUM(B39:M39)</f>
        <v>3499289</v>
      </c>
      <c r="P39" s="2" t="str">
        <f t="shared" ref="P39:P47" si="11">A39</f>
        <v>Manteo - 20</v>
      </c>
      <c r="Q39" s="32">
        <f t="shared" ref="Q39:Q47" si="12">N39</f>
        <v>3499289</v>
      </c>
    </row>
    <row r="40" spans="1:17" ht="14.25" hidden="1" customHeight="1" x14ac:dyDescent="0.35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10"/>
        <v>14577427</v>
      </c>
      <c r="P40" s="2" t="str">
        <f t="shared" si="11"/>
        <v>Southern Shores-20</v>
      </c>
      <c r="Q40" s="32">
        <f t="shared" si="12"/>
        <v>14577427</v>
      </c>
    </row>
    <row r="41" spans="1:17" ht="14.25" hidden="1" customHeight="1" x14ac:dyDescent="0.35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10"/>
        <v>8112133</v>
      </c>
      <c r="P41" s="2" t="str">
        <f t="shared" si="11"/>
        <v>Nags Head-20</v>
      </c>
      <c r="Q41" s="32">
        <f t="shared" si="12"/>
        <v>8112133</v>
      </c>
    </row>
    <row r="42" spans="1:17" ht="14.25" hidden="1" customHeight="1" x14ac:dyDescent="0.35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10"/>
        <v>16174465</v>
      </c>
      <c r="P42" s="2" t="str">
        <f t="shared" si="11"/>
        <v>Kill Devil Hills -20</v>
      </c>
      <c r="Q42" s="32">
        <f t="shared" si="12"/>
        <v>16174465</v>
      </c>
    </row>
    <row r="43" spans="1:17" ht="14.25" hidden="1" customHeight="1" x14ac:dyDescent="0.35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10"/>
        <v>7808517</v>
      </c>
      <c r="P43" s="2" t="str">
        <f t="shared" si="11"/>
        <v>Kitty Hawk-20</v>
      </c>
      <c r="Q43" s="32">
        <f t="shared" si="12"/>
        <v>7808517</v>
      </c>
    </row>
    <row r="44" spans="1:17" ht="14.25" hidden="1" customHeight="1" x14ac:dyDescent="0.35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10"/>
        <v>11087116</v>
      </c>
      <c r="P44" s="2" t="str">
        <f t="shared" si="11"/>
        <v>Duck - 20</v>
      </c>
      <c r="Q44" s="32">
        <f t="shared" si="12"/>
        <v>11087116</v>
      </c>
    </row>
    <row r="45" spans="1:17" ht="14.25" hidden="1" customHeight="1" x14ac:dyDescent="0.35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10"/>
        <v>15397020</v>
      </c>
      <c r="P45" s="2" t="str">
        <f t="shared" si="11"/>
        <v>Hatteras Island -20</v>
      </c>
      <c r="Q45" s="32">
        <f t="shared" si="12"/>
        <v>15397020</v>
      </c>
    </row>
    <row r="46" spans="1:17" ht="14.25" hidden="1" customHeight="1" x14ac:dyDescent="0.35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10"/>
        <v>11361923</v>
      </c>
      <c r="P46" s="2" t="str">
        <f t="shared" si="11"/>
        <v>Roanoke Island -20</v>
      </c>
      <c r="Q46" s="32">
        <f t="shared" si="12"/>
        <v>11361923</v>
      </c>
    </row>
    <row r="47" spans="1:17" ht="14.25" hidden="1" customHeight="1" x14ac:dyDescent="0.35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10"/>
        <v>13842899</v>
      </c>
      <c r="P47" s="2" t="str">
        <f t="shared" si="11"/>
        <v>KDH - UnIncorporated - 20</v>
      </c>
      <c r="Q47" s="32">
        <f t="shared" si="12"/>
        <v>13842899</v>
      </c>
    </row>
    <row r="48" spans="1:17" ht="14.25" hidden="1" customHeight="1" x14ac:dyDescent="0.35">
      <c r="A48" s="54"/>
      <c r="B48" s="31">
        <f t="shared" ref="B48:N48" si="13">SUM(B39:B47)</f>
        <v>4645562</v>
      </c>
      <c r="C48" s="31">
        <f t="shared" si="13"/>
        <v>7710745</v>
      </c>
      <c r="D48" s="31">
        <f t="shared" si="13"/>
        <v>9255880</v>
      </c>
      <c r="E48" s="31">
        <f t="shared" si="13"/>
        <v>4677500</v>
      </c>
      <c r="F48" s="31">
        <f t="shared" si="13"/>
        <v>4624523</v>
      </c>
      <c r="G48" s="31">
        <f t="shared" si="13"/>
        <v>6026672</v>
      </c>
      <c r="H48" s="31">
        <f t="shared" si="13"/>
        <v>8191246</v>
      </c>
      <c r="I48" s="31">
        <f t="shared" si="13"/>
        <v>6298677</v>
      </c>
      <c r="J48" s="31">
        <f t="shared" si="13"/>
        <v>10717579</v>
      </c>
      <c r="K48" s="31">
        <f t="shared" si="13"/>
        <v>14386831</v>
      </c>
      <c r="L48" s="31">
        <f t="shared" si="13"/>
        <v>11024457</v>
      </c>
      <c r="M48" s="31">
        <f>SUM(M39:M47)</f>
        <v>14301117</v>
      </c>
      <c r="N48" s="31">
        <f t="shared" si="13"/>
        <v>101860789</v>
      </c>
    </row>
    <row r="49" spans="1:17" ht="14.25" hidden="1" customHeight="1" x14ac:dyDescent="0.35">
      <c r="A49" s="54"/>
    </row>
    <row r="50" spans="1:17" ht="14.25" hidden="1" customHeight="1" x14ac:dyDescent="0.35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hidden="1" customHeight="1" x14ac:dyDescent="0.35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4">SUM(B51:M51)</f>
        <v>1935261</v>
      </c>
      <c r="P51" s="2" t="str">
        <f t="shared" ref="P51:P59" si="15">A51</f>
        <v>Manteo - 19</v>
      </c>
      <c r="Q51" s="32">
        <f t="shared" ref="Q51:Q59" si="16">N51</f>
        <v>1935261</v>
      </c>
    </row>
    <row r="52" spans="1:17" ht="14.25" hidden="1" customHeight="1" x14ac:dyDescent="0.35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4"/>
        <v>11138955</v>
      </c>
      <c r="P52" s="2" t="str">
        <f t="shared" si="15"/>
        <v>Southern Shores-19</v>
      </c>
      <c r="Q52" s="32">
        <f t="shared" si="16"/>
        <v>11138955</v>
      </c>
    </row>
    <row r="53" spans="1:17" ht="14.25" hidden="1" customHeight="1" x14ac:dyDescent="0.35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4"/>
        <v>5990561</v>
      </c>
      <c r="P53" s="2" t="str">
        <f t="shared" si="15"/>
        <v>Nags Head-19</v>
      </c>
      <c r="Q53" s="32">
        <f t="shared" si="16"/>
        <v>5990561</v>
      </c>
    </row>
    <row r="54" spans="1:17" ht="14.25" hidden="1" customHeight="1" x14ac:dyDescent="0.35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4"/>
        <v>23670719</v>
      </c>
      <c r="P54" s="2" t="str">
        <f t="shared" si="15"/>
        <v>Kill Devil Hills -19</v>
      </c>
      <c r="Q54" s="32">
        <f t="shared" si="16"/>
        <v>23670719</v>
      </c>
    </row>
    <row r="55" spans="1:17" ht="14.25" hidden="1" customHeight="1" x14ac:dyDescent="0.35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4"/>
        <v>5670813</v>
      </c>
      <c r="P55" s="2" t="str">
        <f t="shared" si="15"/>
        <v>Kitty Hawk-19</v>
      </c>
      <c r="Q55" s="32">
        <f t="shared" si="16"/>
        <v>5670813</v>
      </c>
    </row>
    <row r="56" spans="1:17" ht="14.25" hidden="1" customHeight="1" x14ac:dyDescent="0.35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4"/>
        <v>7002764</v>
      </c>
      <c r="P56" s="2" t="str">
        <f t="shared" si="15"/>
        <v>Duck - 19</v>
      </c>
      <c r="Q56" s="32">
        <f t="shared" si="16"/>
        <v>7002764</v>
      </c>
    </row>
    <row r="57" spans="1:17" ht="14.25" hidden="1" customHeight="1" x14ac:dyDescent="0.35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4"/>
        <v>19220297</v>
      </c>
      <c r="P57" s="2" t="str">
        <f t="shared" si="15"/>
        <v>Hatteras Island -19</v>
      </c>
      <c r="Q57" s="32">
        <f t="shared" si="16"/>
        <v>19220297</v>
      </c>
    </row>
    <row r="58" spans="1:17" ht="14.25" hidden="1" customHeight="1" x14ac:dyDescent="0.35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4"/>
        <v>7050015</v>
      </c>
      <c r="P58" s="2" t="str">
        <f t="shared" si="15"/>
        <v>Roanoke Island -19</v>
      </c>
      <c r="Q58" s="32">
        <f t="shared" si="16"/>
        <v>7050015</v>
      </c>
    </row>
    <row r="59" spans="1:17" ht="14.25" hidden="1" customHeight="1" x14ac:dyDescent="0.35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4"/>
        <v>7928000</v>
      </c>
      <c r="P59" s="2" t="str">
        <f t="shared" si="15"/>
        <v>KDH - UnIncorporated - 19</v>
      </c>
      <c r="Q59" s="32">
        <f t="shared" si="16"/>
        <v>7928000</v>
      </c>
    </row>
    <row r="60" spans="1:17" ht="14.25" hidden="1" customHeight="1" x14ac:dyDescent="0.35">
      <c r="A60" s="54"/>
      <c r="B60" s="31">
        <f t="shared" ref="B60:N60" si="17">SUM(B51:B59)</f>
        <v>7076913</v>
      </c>
      <c r="C60" s="31">
        <f t="shared" si="17"/>
        <v>4674943</v>
      </c>
      <c r="D60" s="31">
        <f t="shared" si="17"/>
        <v>3786750</v>
      </c>
      <c r="E60" s="31">
        <f t="shared" si="17"/>
        <v>5743655</v>
      </c>
      <c r="F60" s="31">
        <f t="shared" si="17"/>
        <v>4915412</v>
      </c>
      <c r="G60" s="31">
        <f t="shared" si="17"/>
        <v>14532641</v>
      </c>
      <c r="H60" s="31">
        <f t="shared" si="17"/>
        <v>4221364</v>
      </c>
      <c r="I60" s="31">
        <f t="shared" si="17"/>
        <v>11061919</v>
      </c>
      <c r="J60" s="31">
        <f t="shared" si="17"/>
        <v>4491000</v>
      </c>
      <c r="K60" s="31">
        <f t="shared" si="17"/>
        <v>11819742</v>
      </c>
      <c r="L60" s="31">
        <f t="shared" si="17"/>
        <v>11191638</v>
      </c>
      <c r="M60" s="31">
        <f t="shared" si="17"/>
        <v>6091408</v>
      </c>
      <c r="N60" s="31">
        <f t="shared" si="17"/>
        <v>89607385</v>
      </c>
    </row>
    <row r="61" spans="1:17" ht="14.25" hidden="1" customHeight="1" x14ac:dyDescent="0.35">
      <c r="A61" s="54"/>
    </row>
    <row r="62" spans="1:17" ht="14.25" hidden="1" customHeight="1" x14ac:dyDescent="0.35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hidden="1" customHeight="1" x14ac:dyDescent="0.35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8">SUM(B63:M63)</f>
        <v>2342000</v>
      </c>
      <c r="P63" s="2" t="str">
        <f t="shared" ref="P63:P71" si="19">A63</f>
        <v>Manteo - 18</v>
      </c>
      <c r="Q63" s="32">
        <f t="shared" ref="Q63:Q71" si="20">N63</f>
        <v>2342000</v>
      </c>
    </row>
    <row r="64" spans="1:17" ht="14.25" hidden="1" customHeight="1" x14ac:dyDescent="0.35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8"/>
        <v>11327822</v>
      </c>
      <c r="P64" s="2" t="str">
        <f t="shared" si="19"/>
        <v>Southern Shores-18</v>
      </c>
      <c r="Q64" s="32">
        <f t="shared" si="20"/>
        <v>11327822</v>
      </c>
    </row>
    <row r="65" spans="1:17" ht="14.25" hidden="1" customHeight="1" x14ac:dyDescent="0.35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8"/>
        <v>15274095</v>
      </c>
      <c r="P65" s="2" t="str">
        <f t="shared" si="19"/>
        <v>Nags Head-18</v>
      </c>
      <c r="Q65" s="32">
        <f t="shared" si="20"/>
        <v>15274095</v>
      </c>
    </row>
    <row r="66" spans="1:17" ht="14.25" hidden="1" customHeight="1" x14ac:dyDescent="0.35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8"/>
        <v>21000314</v>
      </c>
      <c r="P66" s="2" t="str">
        <f t="shared" si="19"/>
        <v>Kill Devil Hills -18</v>
      </c>
      <c r="Q66" s="32">
        <f t="shared" si="20"/>
        <v>21000314</v>
      </c>
    </row>
    <row r="67" spans="1:17" ht="14.25" hidden="1" customHeight="1" x14ac:dyDescent="0.35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8"/>
        <v>13390446</v>
      </c>
      <c r="P67" s="2" t="str">
        <f t="shared" si="19"/>
        <v>Kitty Hawk-18</v>
      </c>
      <c r="Q67" s="32">
        <f t="shared" si="20"/>
        <v>13390446</v>
      </c>
    </row>
    <row r="68" spans="1:17" ht="14.25" hidden="1" customHeight="1" x14ac:dyDescent="0.35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8"/>
        <v>7085632</v>
      </c>
      <c r="P68" s="2" t="str">
        <f t="shared" si="19"/>
        <v>Duck - 18</v>
      </c>
      <c r="Q68" s="32">
        <f t="shared" si="20"/>
        <v>7085632</v>
      </c>
    </row>
    <row r="69" spans="1:17" ht="14.25" hidden="1" customHeight="1" x14ac:dyDescent="0.35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8"/>
        <v>10544043</v>
      </c>
      <c r="P69" s="2" t="str">
        <f t="shared" si="19"/>
        <v>Hatteras Island -18</v>
      </c>
      <c r="Q69" s="32">
        <f t="shared" si="20"/>
        <v>10544043</v>
      </c>
    </row>
    <row r="70" spans="1:17" ht="14.25" hidden="1" customHeight="1" x14ac:dyDescent="0.35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8"/>
        <v>7956456</v>
      </c>
      <c r="P70" s="2" t="str">
        <f t="shared" si="19"/>
        <v>Roanoke Island -18</v>
      </c>
      <c r="Q70" s="32">
        <f t="shared" si="20"/>
        <v>7956456</v>
      </c>
    </row>
    <row r="71" spans="1:17" ht="14.25" hidden="1" customHeight="1" x14ac:dyDescent="0.35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8"/>
        <v>11260460</v>
      </c>
      <c r="P71" s="2" t="str">
        <f t="shared" si="19"/>
        <v>KDH - UnIncorporated - 18</v>
      </c>
      <c r="Q71" s="32">
        <f t="shared" si="20"/>
        <v>11260460</v>
      </c>
    </row>
    <row r="72" spans="1:17" ht="14.25" hidden="1" customHeight="1" x14ac:dyDescent="0.35">
      <c r="A72" s="54"/>
      <c r="B72" s="31">
        <f t="shared" ref="B72:N72" si="21">SUM(B63:B71)</f>
        <v>6421360</v>
      </c>
      <c r="C72" s="31">
        <f t="shared" si="21"/>
        <v>9127677</v>
      </c>
      <c r="D72" s="31">
        <f t="shared" si="21"/>
        <v>7877113</v>
      </c>
      <c r="E72" s="31">
        <f t="shared" si="21"/>
        <v>6123220</v>
      </c>
      <c r="F72" s="31">
        <f t="shared" si="21"/>
        <v>9149807</v>
      </c>
      <c r="G72" s="31">
        <f t="shared" si="21"/>
        <v>4995000</v>
      </c>
      <c r="H72" s="31">
        <f t="shared" si="21"/>
        <v>7673472</v>
      </c>
      <c r="I72" s="31">
        <f t="shared" si="21"/>
        <v>10752937</v>
      </c>
      <c r="J72" s="31">
        <f t="shared" si="21"/>
        <v>8625502</v>
      </c>
      <c r="K72" s="31">
        <f t="shared" si="21"/>
        <v>10492950</v>
      </c>
      <c r="L72" s="31">
        <f t="shared" si="21"/>
        <v>6392472</v>
      </c>
      <c r="M72" s="31">
        <f t="shared" si="21"/>
        <v>12549758</v>
      </c>
      <c r="N72" s="31">
        <f t="shared" si="21"/>
        <v>100181268</v>
      </c>
    </row>
    <row r="73" spans="1:17" ht="14.25" hidden="1" customHeight="1" x14ac:dyDescent="0.35">
      <c r="A73" s="54"/>
    </row>
    <row r="74" spans="1:17" ht="14.25" hidden="1" customHeight="1" x14ac:dyDescent="0.35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hidden="1" customHeight="1" x14ac:dyDescent="0.35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2">SUM(B75:M75)</f>
        <v>2965260</v>
      </c>
      <c r="P75" s="2" t="str">
        <f t="shared" ref="P75:P83" si="23">A75</f>
        <v xml:space="preserve">Manteo - 17 </v>
      </c>
      <c r="Q75" s="32">
        <f t="shared" ref="Q75:Q83" si="24">SUM(B75:M75)</f>
        <v>2965260</v>
      </c>
    </row>
    <row r="76" spans="1:17" ht="14.25" hidden="1" customHeight="1" x14ac:dyDescent="0.35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2"/>
        <v>16719006</v>
      </c>
      <c r="P76" s="2" t="str">
        <f t="shared" si="23"/>
        <v>Southern Shores - 17</v>
      </c>
      <c r="Q76" s="32">
        <f t="shared" si="24"/>
        <v>16719006</v>
      </c>
    </row>
    <row r="77" spans="1:17" ht="14.25" hidden="1" customHeight="1" x14ac:dyDescent="0.35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2"/>
        <v>15341152</v>
      </c>
      <c r="P77" s="2" t="str">
        <f t="shared" si="23"/>
        <v>Nags Head - 17</v>
      </c>
      <c r="Q77" s="32">
        <f t="shared" si="24"/>
        <v>15341152</v>
      </c>
    </row>
    <row r="78" spans="1:17" ht="14.25" hidden="1" customHeight="1" x14ac:dyDescent="0.35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2"/>
        <v>18516408</v>
      </c>
      <c r="P78" s="2" t="str">
        <f t="shared" si="23"/>
        <v>Kill Devil Hills - 17</v>
      </c>
      <c r="Q78" s="32">
        <f t="shared" si="24"/>
        <v>18516408</v>
      </c>
    </row>
    <row r="79" spans="1:17" ht="14.25" hidden="1" customHeight="1" x14ac:dyDescent="0.35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2"/>
        <v>6827907</v>
      </c>
      <c r="P79" s="2" t="str">
        <f t="shared" si="23"/>
        <v>Kitty Hawk - 17</v>
      </c>
      <c r="Q79" s="32">
        <f t="shared" si="24"/>
        <v>6827907</v>
      </c>
    </row>
    <row r="80" spans="1:17" ht="14.25" hidden="1" customHeight="1" x14ac:dyDescent="0.35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2"/>
        <v>7155336</v>
      </c>
      <c r="P80" s="2" t="str">
        <f t="shared" si="23"/>
        <v>Duck - 17</v>
      </c>
      <c r="Q80" s="32">
        <f t="shared" si="24"/>
        <v>7155336</v>
      </c>
    </row>
    <row r="81" spans="1:17" ht="14.25" hidden="1" customHeight="1" x14ac:dyDescent="0.35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2"/>
        <v>10272337</v>
      </c>
      <c r="P81" s="2" t="str">
        <f t="shared" si="23"/>
        <v>Hatteras Island - 17</v>
      </c>
      <c r="Q81" s="32">
        <f t="shared" si="24"/>
        <v>10272337</v>
      </c>
    </row>
    <row r="82" spans="1:17" ht="14.25" hidden="1" customHeight="1" x14ac:dyDescent="0.35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2"/>
        <v>7768187</v>
      </c>
      <c r="P82" s="2" t="str">
        <f t="shared" si="23"/>
        <v>Roanoke Island - 17</v>
      </c>
      <c r="Q82" s="32">
        <f t="shared" si="24"/>
        <v>7768187</v>
      </c>
    </row>
    <row r="83" spans="1:17" ht="14.25" hidden="1" customHeight="1" x14ac:dyDescent="0.35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2"/>
        <v>9184859</v>
      </c>
      <c r="P83" s="2" t="str">
        <f t="shared" si="23"/>
        <v>KDH - UnIncorporated - 17</v>
      </c>
      <c r="Q83" s="32">
        <f t="shared" si="24"/>
        <v>9184859</v>
      </c>
    </row>
    <row r="84" spans="1:17" ht="14.25" hidden="1" customHeight="1" x14ac:dyDescent="0.35">
      <c r="A84" s="54"/>
      <c r="B84" s="31">
        <f t="shared" ref="B84:N84" si="25">SUM(B75:B83)</f>
        <v>6184172</v>
      </c>
      <c r="C84" s="31">
        <f t="shared" si="25"/>
        <v>7207942</v>
      </c>
      <c r="D84" s="31">
        <f t="shared" si="25"/>
        <v>7022382</v>
      </c>
      <c r="E84" s="31">
        <f t="shared" si="25"/>
        <v>4507000</v>
      </c>
      <c r="F84" s="31">
        <f t="shared" si="25"/>
        <v>8534373</v>
      </c>
      <c r="G84" s="31">
        <f t="shared" si="25"/>
        <v>6429089</v>
      </c>
      <c r="H84" s="31">
        <f t="shared" si="25"/>
        <v>9494546</v>
      </c>
      <c r="I84" s="31">
        <f t="shared" si="25"/>
        <v>4120259</v>
      </c>
      <c r="J84" s="31">
        <f t="shared" si="25"/>
        <v>12835500</v>
      </c>
      <c r="K84" s="31">
        <f t="shared" si="25"/>
        <v>11230758</v>
      </c>
      <c r="L84" s="31">
        <f t="shared" si="25"/>
        <v>9541712</v>
      </c>
      <c r="M84" s="31">
        <f t="shared" si="25"/>
        <v>7642719</v>
      </c>
      <c r="N84" s="31">
        <f t="shared" si="25"/>
        <v>94750452</v>
      </c>
      <c r="Q84" s="32"/>
    </row>
    <row r="85" spans="1:17" ht="14.25" hidden="1" customHeight="1" x14ac:dyDescent="0.35">
      <c r="A85" s="54"/>
      <c r="P85" s="32"/>
    </row>
    <row r="86" spans="1:17" ht="14.25" hidden="1" customHeight="1" x14ac:dyDescent="0.35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hidden="1" customHeight="1" x14ac:dyDescent="0.35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6">SUM(B87:M87)</f>
        <v>7052027</v>
      </c>
    </row>
    <row r="88" spans="1:17" ht="14.25" hidden="1" customHeight="1" x14ac:dyDescent="0.35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6"/>
        <v>11155089</v>
      </c>
      <c r="P88" s="32"/>
    </row>
    <row r="89" spans="1:17" ht="14.25" hidden="1" customHeight="1" x14ac:dyDescent="0.35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6"/>
        <v>17829678</v>
      </c>
      <c r="P89" s="32"/>
    </row>
    <row r="90" spans="1:17" ht="14.25" hidden="1" customHeight="1" x14ac:dyDescent="0.35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6"/>
        <v>20149366</v>
      </c>
      <c r="P90" s="32"/>
    </row>
    <row r="91" spans="1:17" ht="14.25" hidden="1" customHeight="1" x14ac:dyDescent="0.35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6"/>
        <v>6612961</v>
      </c>
      <c r="P91" s="32"/>
    </row>
    <row r="92" spans="1:17" ht="14.25" hidden="1" customHeight="1" x14ac:dyDescent="0.35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6"/>
        <v>4468775</v>
      </c>
      <c r="P92" s="32"/>
    </row>
    <row r="93" spans="1:17" ht="14.25" hidden="1" customHeight="1" x14ac:dyDescent="0.35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6"/>
        <v>17590700</v>
      </c>
      <c r="P93" s="32"/>
    </row>
    <row r="94" spans="1:17" ht="14.25" hidden="1" customHeight="1" x14ac:dyDescent="0.35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6"/>
        <v>6104366</v>
      </c>
      <c r="P94" s="32"/>
    </row>
    <row r="95" spans="1:17" ht="14.25" hidden="1" customHeight="1" x14ac:dyDescent="0.35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6"/>
        <v>8165125</v>
      </c>
      <c r="P95" s="32"/>
    </row>
    <row r="96" spans="1:17" ht="14.25" hidden="1" customHeight="1" x14ac:dyDescent="0.35">
      <c r="A96" s="54"/>
      <c r="B96" s="32">
        <f t="shared" ref="B96:M96" si="27">SUM(B87:B95)</f>
        <v>7110116</v>
      </c>
      <c r="C96" s="32">
        <f t="shared" si="27"/>
        <v>6139197</v>
      </c>
      <c r="D96" s="32">
        <f t="shared" si="27"/>
        <v>3809500</v>
      </c>
      <c r="E96" s="32">
        <f t="shared" si="27"/>
        <v>8555153</v>
      </c>
      <c r="F96" s="32">
        <f t="shared" si="27"/>
        <v>8782449</v>
      </c>
      <c r="G96" s="32">
        <f t="shared" si="27"/>
        <v>12479639</v>
      </c>
      <c r="H96" s="32">
        <f t="shared" si="27"/>
        <v>10529648</v>
      </c>
      <c r="I96" s="32">
        <f t="shared" si="27"/>
        <v>9930370</v>
      </c>
      <c r="J96" s="32">
        <f t="shared" si="27"/>
        <v>8475151</v>
      </c>
      <c r="K96" s="32">
        <f t="shared" si="27"/>
        <v>6165719</v>
      </c>
      <c r="L96" s="32">
        <f t="shared" si="27"/>
        <v>6647073</v>
      </c>
      <c r="M96" s="32">
        <f t="shared" si="27"/>
        <v>10504072</v>
      </c>
      <c r="N96" s="32">
        <f t="shared" si="26"/>
        <v>99128087</v>
      </c>
      <c r="O96" s="32"/>
      <c r="P96" s="32"/>
    </row>
    <row r="97" spans="1:16" ht="14.25" hidden="1" customHeight="1" x14ac:dyDescent="0.35">
      <c r="A97" s="54"/>
      <c r="N97" s="32"/>
      <c r="P97" s="32"/>
    </row>
    <row r="98" spans="1:16" ht="14.25" hidden="1" customHeight="1" x14ac:dyDescent="0.35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hidden="1" customHeight="1" x14ac:dyDescent="0.35">
      <c r="A99" s="54" t="s">
        <v>175</v>
      </c>
      <c r="B99" s="32">
        <f t="shared" ref="B99:M99" si="28">B96</f>
        <v>7110116</v>
      </c>
      <c r="C99" s="32">
        <f t="shared" si="28"/>
        <v>6139197</v>
      </c>
      <c r="D99" s="32">
        <f t="shared" si="28"/>
        <v>3809500</v>
      </c>
      <c r="E99" s="32">
        <f t="shared" si="28"/>
        <v>8555153</v>
      </c>
      <c r="F99" s="32">
        <f t="shared" si="28"/>
        <v>8782449</v>
      </c>
      <c r="G99" s="32">
        <f t="shared" si="28"/>
        <v>12479639</v>
      </c>
      <c r="H99" s="32">
        <f t="shared" si="28"/>
        <v>10529648</v>
      </c>
      <c r="I99" s="32">
        <f t="shared" si="28"/>
        <v>9930370</v>
      </c>
      <c r="J99" s="31">
        <f t="shared" si="28"/>
        <v>8475151</v>
      </c>
      <c r="K99" s="32">
        <f t="shared" si="28"/>
        <v>6165719</v>
      </c>
      <c r="L99" s="32">
        <f t="shared" si="28"/>
        <v>6647073</v>
      </c>
      <c r="M99" s="32">
        <f t="shared" si="28"/>
        <v>10504072</v>
      </c>
      <c r="N99" s="32">
        <f>SUM(B99:M99)</f>
        <v>99128087</v>
      </c>
    </row>
    <row r="100" spans="1:16" ht="14.25" hidden="1" customHeight="1" x14ac:dyDescent="0.35">
      <c r="A100" s="54" t="s">
        <v>161</v>
      </c>
      <c r="B100" s="32">
        <f t="shared" ref="B100:M100" si="29">B84</f>
        <v>6184172</v>
      </c>
      <c r="C100" s="32">
        <f t="shared" si="29"/>
        <v>7207942</v>
      </c>
      <c r="D100" s="32">
        <f t="shared" si="29"/>
        <v>7022382</v>
      </c>
      <c r="E100" s="32">
        <f t="shared" si="29"/>
        <v>4507000</v>
      </c>
      <c r="F100" s="32">
        <f t="shared" si="29"/>
        <v>8534373</v>
      </c>
      <c r="G100" s="32">
        <f t="shared" si="29"/>
        <v>6429089</v>
      </c>
      <c r="H100" s="32">
        <f t="shared" si="29"/>
        <v>9494546</v>
      </c>
      <c r="I100" s="32">
        <f t="shared" si="29"/>
        <v>4120259</v>
      </c>
      <c r="J100" s="32">
        <f t="shared" si="29"/>
        <v>12835500</v>
      </c>
      <c r="K100" s="32">
        <f t="shared" si="29"/>
        <v>11230758</v>
      </c>
      <c r="L100" s="32">
        <f t="shared" si="29"/>
        <v>9541712</v>
      </c>
      <c r="M100" s="32">
        <f t="shared" si="29"/>
        <v>7642719</v>
      </c>
      <c r="N100" s="32">
        <f>SUM(B100:M100)</f>
        <v>94750452</v>
      </c>
    </row>
    <row r="101" spans="1:16" ht="14.25" hidden="1" customHeight="1" x14ac:dyDescent="0.35">
      <c r="A101" s="54"/>
    </row>
    <row r="102" spans="1:16" ht="14.25" hidden="1" customHeight="1" x14ac:dyDescent="0.35">
      <c r="A102" s="54"/>
    </row>
    <row r="103" spans="1:16" ht="14.25" customHeight="1" x14ac:dyDescent="0.35">
      <c r="A103" s="54"/>
      <c r="B103">
        <v>2022</v>
      </c>
      <c r="C103">
        <v>2023</v>
      </c>
    </row>
    <row r="104" spans="1:16" ht="14.25" customHeight="1" x14ac:dyDescent="0.35">
      <c r="A104" s="54" t="s">
        <v>176</v>
      </c>
      <c r="B104" s="167">
        <f>SUM(B14:I14)</f>
        <v>6590885</v>
      </c>
      <c r="C104" s="167">
        <f>SUM(B2:I2)</f>
        <v>900000</v>
      </c>
    </row>
    <row r="105" spans="1:16" ht="14.25" customHeight="1" x14ac:dyDescent="0.35">
      <c r="A105" s="54" t="s">
        <v>58</v>
      </c>
      <c r="B105" s="167">
        <f t="shared" ref="B105:B112" si="30">SUM(B15:I15)</f>
        <v>14418563</v>
      </c>
      <c r="C105" s="167">
        <f t="shared" ref="C105:C112" si="31">SUM(B3:I3)</f>
        <v>16142047</v>
      </c>
    </row>
    <row r="106" spans="1:16" ht="14.25" customHeight="1" x14ac:dyDescent="0.35">
      <c r="A106" s="54" t="s">
        <v>61</v>
      </c>
      <c r="B106" s="167">
        <f t="shared" si="30"/>
        <v>5484000</v>
      </c>
      <c r="C106" s="167">
        <f t="shared" si="31"/>
        <v>6587547</v>
      </c>
    </row>
    <row r="107" spans="1:16" ht="14.25" customHeight="1" x14ac:dyDescent="0.35">
      <c r="A107" s="54" t="s">
        <v>60</v>
      </c>
      <c r="B107" s="167">
        <f t="shared" si="30"/>
        <v>33031373</v>
      </c>
      <c r="C107" s="167">
        <f t="shared" si="31"/>
        <v>11885984</v>
      </c>
    </row>
    <row r="108" spans="1:16" ht="14.25" customHeight="1" x14ac:dyDescent="0.35">
      <c r="A108" s="54" t="s">
        <v>59</v>
      </c>
      <c r="B108" s="167">
        <f t="shared" si="30"/>
        <v>6992000</v>
      </c>
      <c r="C108" s="167">
        <f t="shared" si="31"/>
        <v>3636171</v>
      </c>
    </row>
    <row r="109" spans="1:16" ht="14.25" customHeight="1" x14ac:dyDescent="0.35">
      <c r="A109" s="54" t="s">
        <v>57</v>
      </c>
      <c r="B109" s="167">
        <f t="shared" si="30"/>
        <v>16542198</v>
      </c>
      <c r="C109" s="167">
        <f t="shared" si="31"/>
        <v>4953333</v>
      </c>
    </row>
    <row r="110" spans="1:16" ht="14.25" customHeight="1" x14ac:dyDescent="0.35">
      <c r="A110" s="54" t="s">
        <v>177</v>
      </c>
      <c r="B110" s="167">
        <f t="shared" si="30"/>
        <v>30092006</v>
      </c>
      <c r="C110" s="167">
        <f t="shared" si="31"/>
        <v>23944473</v>
      </c>
    </row>
    <row r="111" spans="1:16" ht="14.25" customHeight="1" x14ac:dyDescent="0.35">
      <c r="A111" s="54" t="s">
        <v>62</v>
      </c>
      <c r="B111" s="167">
        <f t="shared" si="30"/>
        <v>13844247</v>
      </c>
      <c r="C111" s="167">
        <f t="shared" si="31"/>
        <v>11621109</v>
      </c>
    </row>
    <row r="112" spans="1:16" ht="14.25" customHeight="1" x14ac:dyDescent="0.35">
      <c r="A112" s="54" t="s">
        <v>429</v>
      </c>
      <c r="B112" s="167">
        <f t="shared" si="30"/>
        <v>9034223</v>
      </c>
      <c r="C112" s="167">
        <f t="shared" si="31"/>
        <v>8805400</v>
      </c>
    </row>
    <row r="113" spans="1:3" ht="14.25" customHeight="1" x14ac:dyDescent="0.35">
      <c r="A113" s="54" t="s">
        <v>24</v>
      </c>
      <c r="B113" s="167">
        <f>SUM(B104:B112)</f>
        <v>136029495</v>
      </c>
      <c r="C113" s="167">
        <f>SUM(C104:C112)</f>
        <v>88476064</v>
      </c>
    </row>
    <row r="114" spans="1:3" ht="14.25" customHeight="1" x14ac:dyDescent="0.35">
      <c r="A114" s="54"/>
    </row>
    <row r="115" spans="1:3" ht="14.25" customHeight="1" x14ac:dyDescent="0.35">
      <c r="A115" s="54"/>
    </row>
    <row r="116" spans="1:3" ht="14.25" customHeight="1" x14ac:dyDescent="0.35">
      <c r="A116" s="54"/>
    </row>
    <row r="117" spans="1:3" ht="14.25" customHeight="1" x14ac:dyDescent="0.35">
      <c r="A117" s="54"/>
    </row>
    <row r="118" spans="1:3" ht="14.25" customHeight="1" x14ac:dyDescent="0.35">
      <c r="A118" s="54"/>
    </row>
    <row r="119" spans="1:3" ht="14.25" customHeight="1" x14ac:dyDescent="0.35">
      <c r="A119" s="54"/>
    </row>
    <row r="120" spans="1:3" ht="14.25" customHeight="1" x14ac:dyDescent="0.35">
      <c r="A120" s="54"/>
    </row>
    <row r="121" spans="1:3" ht="14.25" customHeight="1" x14ac:dyDescent="0.35">
      <c r="A121" s="54"/>
    </row>
    <row r="122" spans="1:3" ht="14.25" customHeight="1" x14ac:dyDescent="0.35">
      <c r="A122" s="54"/>
    </row>
    <row r="123" spans="1:3" ht="14.25" customHeight="1" x14ac:dyDescent="0.35">
      <c r="A123" s="54"/>
    </row>
    <row r="124" spans="1:3" ht="14.25" customHeight="1" x14ac:dyDescent="0.35">
      <c r="A124" s="54"/>
    </row>
    <row r="125" spans="1:3" ht="14.25" customHeight="1" x14ac:dyDescent="0.35">
      <c r="A125" s="54"/>
    </row>
    <row r="126" spans="1:3" ht="14.25" customHeight="1" x14ac:dyDescent="0.35">
      <c r="A126" s="54"/>
    </row>
    <row r="127" spans="1:3" ht="14.25" customHeight="1" x14ac:dyDescent="0.35">
      <c r="A127" s="54"/>
    </row>
    <row r="128" spans="1:3" ht="14.25" customHeight="1" x14ac:dyDescent="0.35">
      <c r="A128" s="54"/>
    </row>
    <row r="129" spans="1:1" ht="14.25" customHeight="1" x14ac:dyDescent="0.35">
      <c r="A129" s="54"/>
    </row>
    <row r="130" spans="1:1" ht="14.25" customHeight="1" x14ac:dyDescent="0.35">
      <c r="A130" s="54"/>
    </row>
    <row r="131" spans="1:1" ht="14.25" customHeight="1" x14ac:dyDescent="0.35">
      <c r="A131" s="54"/>
    </row>
    <row r="132" spans="1:1" ht="14.25" customHeight="1" x14ac:dyDescent="0.35">
      <c r="A132" s="54"/>
    </row>
    <row r="133" spans="1:1" ht="14.25" customHeight="1" x14ac:dyDescent="0.35">
      <c r="A133" s="54"/>
    </row>
    <row r="134" spans="1:1" ht="14.25" customHeight="1" x14ac:dyDescent="0.35">
      <c r="A134" s="54"/>
    </row>
    <row r="135" spans="1:1" ht="14.25" customHeight="1" x14ac:dyDescent="0.35">
      <c r="A135" s="54"/>
    </row>
    <row r="136" spans="1:1" ht="14.25" customHeight="1" x14ac:dyDescent="0.35">
      <c r="A136" s="54"/>
    </row>
    <row r="137" spans="1:1" ht="14.25" customHeight="1" x14ac:dyDescent="0.35">
      <c r="A137" s="54"/>
    </row>
    <row r="138" spans="1:1" ht="14.25" customHeight="1" x14ac:dyDescent="0.35">
      <c r="A138" s="54"/>
    </row>
    <row r="139" spans="1:1" ht="14.25" customHeight="1" x14ac:dyDescent="0.35">
      <c r="A139" s="54"/>
    </row>
    <row r="140" spans="1:1" ht="14.25" customHeight="1" x14ac:dyDescent="0.35">
      <c r="A140" s="54"/>
    </row>
    <row r="141" spans="1:1" ht="14.25" customHeight="1" x14ac:dyDescent="0.35">
      <c r="A141" s="54"/>
    </row>
    <row r="142" spans="1:1" ht="14.25" customHeight="1" x14ac:dyDescent="0.35">
      <c r="A142" s="54"/>
    </row>
    <row r="143" spans="1:1" ht="14.25" customHeight="1" x14ac:dyDescent="0.35">
      <c r="A143" s="54"/>
    </row>
    <row r="144" spans="1:1" ht="14.25" customHeight="1" x14ac:dyDescent="0.35">
      <c r="A144" s="54"/>
    </row>
    <row r="145" spans="1:1" ht="14.25" customHeight="1" x14ac:dyDescent="0.35">
      <c r="A145" s="54"/>
    </row>
    <row r="146" spans="1:1" ht="14.25" customHeight="1" x14ac:dyDescent="0.35">
      <c r="A146" s="54"/>
    </row>
    <row r="147" spans="1:1" ht="14.25" customHeight="1" x14ac:dyDescent="0.35">
      <c r="A147" s="54"/>
    </row>
    <row r="148" spans="1:1" ht="14.25" customHeight="1" x14ac:dyDescent="0.35">
      <c r="A148" s="54"/>
    </row>
    <row r="149" spans="1:1" ht="14.25" customHeight="1" x14ac:dyDescent="0.35">
      <c r="A149" s="54"/>
    </row>
    <row r="150" spans="1:1" ht="14.25" customHeight="1" x14ac:dyDescent="0.35">
      <c r="A150" s="54"/>
    </row>
    <row r="151" spans="1:1" ht="14.25" customHeight="1" x14ac:dyDescent="0.35">
      <c r="A151" s="54"/>
    </row>
    <row r="152" spans="1:1" ht="14.25" customHeight="1" x14ac:dyDescent="0.35">
      <c r="A152" s="54"/>
    </row>
    <row r="153" spans="1:1" ht="14.25" customHeight="1" x14ac:dyDescent="0.35">
      <c r="A153" s="54"/>
    </row>
    <row r="154" spans="1:1" ht="14.25" customHeight="1" x14ac:dyDescent="0.35">
      <c r="A154" s="54"/>
    </row>
    <row r="155" spans="1:1" ht="14.25" customHeight="1" x14ac:dyDescent="0.35">
      <c r="A155" s="54"/>
    </row>
    <row r="156" spans="1:1" ht="14.25" customHeight="1" x14ac:dyDescent="0.35">
      <c r="A156" s="54"/>
    </row>
    <row r="157" spans="1:1" ht="14.25" customHeight="1" x14ac:dyDescent="0.35">
      <c r="A157" s="54"/>
    </row>
    <row r="158" spans="1:1" ht="14.25" customHeight="1" x14ac:dyDescent="0.35">
      <c r="A158" s="54"/>
    </row>
    <row r="159" spans="1:1" ht="14.25" customHeight="1" x14ac:dyDescent="0.35">
      <c r="A159" s="54"/>
    </row>
    <row r="160" spans="1:1" ht="14.25" customHeight="1" x14ac:dyDescent="0.35">
      <c r="A160" s="54"/>
    </row>
    <row r="161" spans="1:1" ht="14.25" customHeight="1" x14ac:dyDescent="0.35">
      <c r="A161" s="54"/>
    </row>
    <row r="162" spans="1:1" ht="14.25" customHeight="1" x14ac:dyDescent="0.35">
      <c r="A162" s="54"/>
    </row>
    <row r="163" spans="1:1" ht="14.25" customHeight="1" x14ac:dyDescent="0.35">
      <c r="A163" s="54"/>
    </row>
    <row r="164" spans="1:1" ht="14.25" customHeight="1" x14ac:dyDescent="0.35">
      <c r="A164" s="54"/>
    </row>
    <row r="165" spans="1:1" ht="14.25" customHeight="1" x14ac:dyDescent="0.35">
      <c r="A165" s="54"/>
    </row>
    <row r="166" spans="1:1" ht="14.25" customHeight="1" x14ac:dyDescent="0.35">
      <c r="A166" s="54"/>
    </row>
    <row r="167" spans="1:1" ht="14.25" customHeight="1" x14ac:dyDescent="0.35">
      <c r="A167" s="54"/>
    </row>
    <row r="168" spans="1:1" ht="14.25" customHeight="1" x14ac:dyDescent="0.35">
      <c r="A168" s="54"/>
    </row>
    <row r="169" spans="1:1" ht="14.25" customHeight="1" x14ac:dyDescent="0.35">
      <c r="A169" s="54"/>
    </row>
    <row r="170" spans="1:1" ht="14.25" customHeight="1" x14ac:dyDescent="0.35">
      <c r="A170" s="54"/>
    </row>
    <row r="171" spans="1:1" ht="14.25" customHeight="1" x14ac:dyDescent="0.35">
      <c r="A171" s="54"/>
    </row>
    <row r="172" spans="1:1" ht="14.25" customHeight="1" x14ac:dyDescent="0.35">
      <c r="A172" s="54"/>
    </row>
    <row r="173" spans="1:1" ht="14.25" customHeight="1" x14ac:dyDescent="0.35">
      <c r="A173" s="54"/>
    </row>
    <row r="174" spans="1:1" ht="14.25" customHeight="1" x14ac:dyDescent="0.35">
      <c r="A174" s="54"/>
    </row>
    <row r="175" spans="1:1" ht="14.25" customHeight="1" x14ac:dyDescent="0.35">
      <c r="A175" s="54"/>
    </row>
    <row r="176" spans="1:1" ht="14.25" customHeight="1" x14ac:dyDescent="0.35">
      <c r="A176" s="54"/>
    </row>
    <row r="177" spans="1:1" ht="14.25" customHeight="1" x14ac:dyDescent="0.35">
      <c r="A177" s="54"/>
    </row>
    <row r="178" spans="1:1" ht="14.25" customHeight="1" x14ac:dyDescent="0.35">
      <c r="A178" s="54"/>
    </row>
    <row r="179" spans="1:1" ht="14.25" customHeight="1" x14ac:dyDescent="0.35">
      <c r="A179" s="54"/>
    </row>
    <row r="180" spans="1:1" ht="14.25" customHeight="1" x14ac:dyDescent="0.35">
      <c r="A180" s="54"/>
    </row>
    <row r="181" spans="1:1" ht="14.25" customHeight="1" x14ac:dyDescent="0.35">
      <c r="A181" s="54"/>
    </row>
    <row r="182" spans="1:1" ht="14.25" customHeight="1" x14ac:dyDescent="0.35">
      <c r="A182" s="54"/>
    </row>
    <row r="183" spans="1:1" ht="14.25" customHeight="1" x14ac:dyDescent="0.35">
      <c r="A183" s="54"/>
    </row>
    <row r="184" spans="1:1" ht="14.25" customHeight="1" x14ac:dyDescent="0.35">
      <c r="A184" s="54"/>
    </row>
    <row r="185" spans="1:1" ht="14.25" customHeight="1" x14ac:dyDescent="0.35">
      <c r="A185" s="54"/>
    </row>
    <row r="186" spans="1:1" ht="14.25" customHeight="1" x14ac:dyDescent="0.35">
      <c r="A186" s="54"/>
    </row>
    <row r="187" spans="1:1" ht="14.25" customHeight="1" x14ac:dyDescent="0.35">
      <c r="A187" s="54"/>
    </row>
    <row r="188" spans="1:1" ht="14.25" customHeight="1" x14ac:dyDescent="0.35">
      <c r="A188" s="54"/>
    </row>
    <row r="189" spans="1:1" ht="14.25" customHeight="1" x14ac:dyDescent="0.35">
      <c r="A189" s="54"/>
    </row>
    <row r="190" spans="1:1" ht="14.25" customHeight="1" x14ac:dyDescent="0.35">
      <c r="A190" s="54"/>
    </row>
    <row r="191" spans="1:1" ht="14.25" customHeight="1" x14ac:dyDescent="0.35">
      <c r="A191" s="54"/>
    </row>
    <row r="192" spans="1:1" ht="14.25" customHeight="1" x14ac:dyDescent="0.35">
      <c r="A192" s="54"/>
    </row>
    <row r="193" spans="1:1" ht="14.25" customHeight="1" x14ac:dyDescent="0.35">
      <c r="A193" s="54"/>
    </row>
    <row r="194" spans="1:1" ht="14.25" customHeight="1" x14ac:dyDescent="0.35">
      <c r="A194" s="54"/>
    </row>
    <row r="195" spans="1:1" ht="14.25" customHeight="1" x14ac:dyDescent="0.35">
      <c r="A195" s="54"/>
    </row>
    <row r="196" spans="1:1" ht="14.25" customHeight="1" x14ac:dyDescent="0.35">
      <c r="A196" s="54"/>
    </row>
    <row r="197" spans="1:1" ht="14.25" customHeight="1" x14ac:dyDescent="0.35">
      <c r="A197" s="54"/>
    </row>
    <row r="198" spans="1:1" ht="14.25" customHeight="1" x14ac:dyDescent="0.35">
      <c r="A198" s="54"/>
    </row>
    <row r="199" spans="1:1" ht="14.25" customHeight="1" x14ac:dyDescent="0.35">
      <c r="A199" s="54"/>
    </row>
    <row r="200" spans="1:1" ht="14.25" customHeight="1" x14ac:dyDescent="0.35">
      <c r="A200" s="54"/>
    </row>
    <row r="201" spans="1:1" ht="14.25" customHeight="1" x14ac:dyDescent="0.35">
      <c r="A201" s="54"/>
    </row>
    <row r="202" spans="1:1" ht="14.25" customHeight="1" x14ac:dyDescent="0.35">
      <c r="A202" s="54"/>
    </row>
    <row r="203" spans="1:1" ht="14.25" customHeight="1" x14ac:dyDescent="0.35">
      <c r="A203" s="54"/>
    </row>
    <row r="204" spans="1:1" ht="14.25" customHeight="1" x14ac:dyDescent="0.35">
      <c r="A204" s="54"/>
    </row>
    <row r="205" spans="1:1" ht="14.25" customHeight="1" x14ac:dyDescent="0.35">
      <c r="A205" s="54"/>
    </row>
    <row r="206" spans="1:1" ht="14.25" customHeight="1" x14ac:dyDescent="0.35">
      <c r="A206" s="54"/>
    </row>
    <row r="207" spans="1:1" ht="14.25" customHeight="1" x14ac:dyDescent="0.35">
      <c r="A207" s="54"/>
    </row>
    <row r="208" spans="1:1" ht="14.25" customHeight="1" x14ac:dyDescent="0.35">
      <c r="A208" s="54"/>
    </row>
    <row r="209" spans="1:1" ht="14.25" customHeight="1" x14ac:dyDescent="0.35">
      <c r="A209" s="54"/>
    </row>
    <row r="210" spans="1:1" ht="14.25" customHeight="1" x14ac:dyDescent="0.35">
      <c r="A210" s="54"/>
    </row>
    <row r="211" spans="1:1" ht="14.25" customHeight="1" x14ac:dyDescent="0.35">
      <c r="A211" s="54"/>
    </row>
    <row r="212" spans="1:1" ht="14.25" customHeight="1" x14ac:dyDescent="0.35">
      <c r="A212" s="54"/>
    </row>
    <row r="213" spans="1:1" ht="14.25" customHeight="1" x14ac:dyDescent="0.35">
      <c r="A213" s="54"/>
    </row>
    <row r="214" spans="1:1" ht="14.25" customHeight="1" x14ac:dyDescent="0.35">
      <c r="A214" s="54"/>
    </row>
    <row r="215" spans="1:1" ht="14.25" customHeight="1" x14ac:dyDescent="0.35">
      <c r="A215" s="54"/>
    </row>
    <row r="216" spans="1:1" ht="14.25" customHeight="1" x14ac:dyDescent="0.35">
      <c r="A216" s="54"/>
    </row>
    <row r="217" spans="1:1" ht="14.25" customHeight="1" x14ac:dyDescent="0.35">
      <c r="A217" s="54"/>
    </row>
    <row r="218" spans="1:1" ht="14.25" customHeight="1" x14ac:dyDescent="0.35">
      <c r="A218" s="54"/>
    </row>
    <row r="219" spans="1:1" ht="14.25" customHeight="1" x14ac:dyDescent="0.35">
      <c r="A219" s="54"/>
    </row>
    <row r="220" spans="1:1" ht="14.25" customHeight="1" x14ac:dyDescent="0.35">
      <c r="A220" s="54"/>
    </row>
    <row r="221" spans="1:1" ht="14.25" customHeight="1" x14ac:dyDescent="0.35">
      <c r="A221" s="54"/>
    </row>
    <row r="222" spans="1:1" ht="14.25" customHeight="1" x14ac:dyDescent="0.35">
      <c r="A222" s="54"/>
    </row>
    <row r="223" spans="1:1" ht="14.25" customHeight="1" x14ac:dyDescent="0.35">
      <c r="A223" s="54"/>
    </row>
    <row r="224" spans="1:1" ht="14.25" customHeight="1" x14ac:dyDescent="0.35">
      <c r="A224" s="54"/>
    </row>
    <row r="225" spans="1:1" ht="14.25" customHeight="1" x14ac:dyDescent="0.35">
      <c r="A225" s="54"/>
    </row>
    <row r="226" spans="1:1" ht="14.25" customHeight="1" x14ac:dyDescent="0.35">
      <c r="A226" s="54"/>
    </row>
    <row r="227" spans="1:1" ht="14.25" customHeight="1" x14ac:dyDescent="0.35">
      <c r="A227" s="54"/>
    </row>
    <row r="228" spans="1:1" ht="14.25" customHeight="1" x14ac:dyDescent="0.35">
      <c r="A228" s="54"/>
    </row>
    <row r="229" spans="1:1" ht="14.25" customHeight="1" x14ac:dyDescent="0.35">
      <c r="A229" s="54"/>
    </row>
    <row r="230" spans="1:1" ht="14.25" customHeight="1" x14ac:dyDescent="0.35">
      <c r="A230" s="54"/>
    </row>
    <row r="231" spans="1:1" ht="14.25" customHeight="1" x14ac:dyDescent="0.35">
      <c r="A231" s="54"/>
    </row>
    <row r="232" spans="1:1" ht="14.25" customHeight="1" x14ac:dyDescent="0.35">
      <c r="A232" s="54"/>
    </row>
    <row r="233" spans="1:1" ht="14.25" customHeight="1" x14ac:dyDescent="0.35">
      <c r="A233" s="54"/>
    </row>
    <row r="234" spans="1:1" ht="14.25" customHeight="1" x14ac:dyDescent="0.35">
      <c r="A234" s="54"/>
    </row>
    <row r="235" spans="1:1" ht="14.25" customHeight="1" x14ac:dyDescent="0.35">
      <c r="A235" s="54"/>
    </row>
    <row r="236" spans="1:1" ht="14.25" customHeight="1" x14ac:dyDescent="0.35">
      <c r="A236" s="54"/>
    </row>
    <row r="237" spans="1:1" ht="14.25" customHeight="1" x14ac:dyDescent="0.35">
      <c r="A237" s="54"/>
    </row>
    <row r="238" spans="1:1" ht="14.25" customHeight="1" x14ac:dyDescent="0.35">
      <c r="A238" s="54"/>
    </row>
    <row r="239" spans="1:1" ht="14.25" customHeight="1" x14ac:dyDescent="0.35">
      <c r="A239" s="54"/>
    </row>
    <row r="240" spans="1:1" ht="14.25" customHeight="1" x14ac:dyDescent="0.35">
      <c r="A240" s="54"/>
    </row>
    <row r="241" spans="1:1" ht="14.25" customHeight="1" x14ac:dyDescent="0.35">
      <c r="A241" s="54"/>
    </row>
    <row r="242" spans="1:1" ht="14.25" customHeight="1" x14ac:dyDescent="0.35">
      <c r="A242" s="54"/>
    </row>
    <row r="243" spans="1:1" ht="14.25" customHeight="1" x14ac:dyDescent="0.35">
      <c r="A243" s="54"/>
    </row>
    <row r="244" spans="1:1" ht="14.25" customHeight="1" x14ac:dyDescent="0.35">
      <c r="A244" s="54"/>
    </row>
    <row r="245" spans="1:1" ht="14.25" customHeight="1" x14ac:dyDescent="0.35">
      <c r="A245" s="54"/>
    </row>
    <row r="246" spans="1:1" ht="14.25" customHeight="1" x14ac:dyDescent="0.35">
      <c r="A246" s="54"/>
    </row>
    <row r="247" spans="1:1" ht="14.25" customHeight="1" x14ac:dyDescent="0.35">
      <c r="A247" s="54"/>
    </row>
    <row r="248" spans="1:1" ht="14.25" customHeight="1" x14ac:dyDescent="0.35">
      <c r="A248" s="54"/>
    </row>
    <row r="249" spans="1:1" ht="14.25" customHeight="1" x14ac:dyDescent="0.35">
      <c r="A249" s="54"/>
    </row>
    <row r="250" spans="1:1" ht="14.25" customHeight="1" x14ac:dyDescent="0.35">
      <c r="A250" s="54"/>
    </row>
    <row r="251" spans="1:1" ht="14.25" customHeight="1" x14ac:dyDescent="0.35">
      <c r="A251" s="54"/>
    </row>
    <row r="252" spans="1:1" ht="14.25" customHeight="1" x14ac:dyDescent="0.35">
      <c r="A252" s="54"/>
    </row>
    <row r="253" spans="1:1" ht="14.25" customHeight="1" x14ac:dyDescent="0.35">
      <c r="A253" s="54"/>
    </row>
    <row r="254" spans="1:1" ht="14.25" customHeight="1" x14ac:dyDescent="0.35">
      <c r="A254" s="54"/>
    </row>
    <row r="255" spans="1:1" ht="14.25" customHeight="1" x14ac:dyDescent="0.35">
      <c r="A255" s="54"/>
    </row>
    <row r="256" spans="1:1" ht="14.25" customHeight="1" x14ac:dyDescent="0.35">
      <c r="A256" s="54"/>
    </row>
    <row r="257" spans="1:1" ht="14.25" customHeight="1" x14ac:dyDescent="0.35">
      <c r="A257" s="54"/>
    </row>
    <row r="258" spans="1:1" ht="14.25" customHeight="1" x14ac:dyDescent="0.35">
      <c r="A258" s="54"/>
    </row>
    <row r="259" spans="1:1" ht="14.25" customHeight="1" x14ac:dyDescent="0.35">
      <c r="A259" s="54"/>
    </row>
    <row r="260" spans="1:1" ht="14.25" customHeight="1" x14ac:dyDescent="0.35">
      <c r="A260" s="54"/>
    </row>
    <row r="261" spans="1:1" ht="14.25" customHeight="1" x14ac:dyDescent="0.35">
      <c r="A261" s="54"/>
    </row>
    <row r="262" spans="1:1" ht="14.25" customHeight="1" x14ac:dyDescent="0.35">
      <c r="A262" s="54"/>
    </row>
    <row r="263" spans="1:1" ht="14.25" customHeight="1" x14ac:dyDescent="0.35">
      <c r="A263" s="54"/>
    </row>
    <row r="264" spans="1:1" ht="14.25" customHeight="1" x14ac:dyDescent="0.35">
      <c r="A264" s="54"/>
    </row>
    <row r="265" spans="1:1" ht="14.25" customHeight="1" x14ac:dyDescent="0.35">
      <c r="A265" s="54"/>
    </row>
    <row r="266" spans="1:1" ht="14.25" customHeight="1" x14ac:dyDescent="0.35">
      <c r="A266" s="54"/>
    </row>
    <row r="267" spans="1:1" ht="14.25" customHeight="1" x14ac:dyDescent="0.35">
      <c r="A267" s="54"/>
    </row>
    <row r="268" spans="1:1" ht="14.25" customHeight="1" x14ac:dyDescent="0.35">
      <c r="A268" s="54"/>
    </row>
    <row r="269" spans="1:1" ht="14.25" customHeight="1" x14ac:dyDescent="0.35">
      <c r="A269" s="54"/>
    </row>
    <row r="270" spans="1:1" ht="14.25" customHeight="1" x14ac:dyDescent="0.35">
      <c r="A270" s="54"/>
    </row>
    <row r="271" spans="1:1" ht="14.25" customHeight="1" x14ac:dyDescent="0.35">
      <c r="A271" s="54"/>
    </row>
    <row r="272" spans="1:1" ht="14.25" customHeight="1" x14ac:dyDescent="0.35">
      <c r="A272" s="54"/>
    </row>
    <row r="273" spans="1:1" ht="14.25" customHeight="1" x14ac:dyDescent="0.35">
      <c r="A273" s="54"/>
    </row>
    <row r="274" spans="1:1" ht="14.25" customHeight="1" x14ac:dyDescent="0.35">
      <c r="A274" s="54"/>
    </row>
    <row r="275" spans="1:1" ht="14.25" customHeight="1" x14ac:dyDescent="0.35">
      <c r="A275" s="54"/>
    </row>
    <row r="276" spans="1:1" ht="14.25" customHeight="1" x14ac:dyDescent="0.35">
      <c r="A276" s="54"/>
    </row>
    <row r="277" spans="1:1" ht="14.25" customHeight="1" x14ac:dyDescent="0.35">
      <c r="A277" s="54"/>
    </row>
    <row r="278" spans="1:1" ht="14.25" customHeight="1" x14ac:dyDescent="0.35">
      <c r="A278" s="54"/>
    </row>
    <row r="279" spans="1:1" ht="14.25" customHeight="1" x14ac:dyDescent="0.35">
      <c r="A279" s="54"/>
    </row>
    <row r="280" spans="1:1" ht="14.25" customHeight="1" x14ac:dyDescent="0.35">
      <c r="A280" s="54"/>
    </row>
    <row r="281" spans="1:1" ht="14.25" customHeight="1" x14ac:dyDescent="0.35">
      <c r="A281" s="54"/>
    </row>
    <row r="282" spans="1:1" ht="14.25" customHeight="1" x14ac:dyDescent="0.35">
      <c r="A282" s="54"/>
    </row>
    <row r="283" spans="1:1" ht="14.25" customHeight="1" x14ac:dyDescent="0.35">
      <c r="A283" s="54"/>
    </row>
    <row r="284" spans="1:1" ht="14.25" customHeight="1" x14ac:dyDescent="0.35">
      <c r="A284" s="54"/>
    </row>
    <row r="285" spans="1:1" ht="14.25" customHeight="1" x14ac:dyDescent="0.35">
      <c r="A285" s="54"/>
    </row>
    <row r="286" spans="1:1" ht="14.25" customHeight="1" x14ac:dyDescent="0.35">
      <c r="A286" s="54"/>
    </row>
    <row r="287" spans="1:1" ht="14.25" customHeight="1" x14ac:dyDescent="0.35">
      <c r="A287" s="54"/>
    </row>
    <row r="288" spans="1:1" ht="14.25" customHeight="1" x14ac:dyDescent="0.35">
      <c r="A288" s="54"/>
    </row>
    <row r="289" spans="1:1" ht="14.25" customHeight="1" x14ac:dyDescent="0.35">
      <c r="A289" s="54"/>
    </row>
    <row r="290" spans="1:1" ht="14.25" customHeight="1" x14ac:dyDescent="0.35">
      <c r="A290" s="54"/>
    </row>
    <row r="291" spans="1:1" ht="14.25" customHeight="1" x14ac:dyDescent="0.35">
      <c r="A291" s="54"/>
    </row>
    <row r="292" spans="1:1" ht="14.25" customHeight="1" x14ac:dyDescent="0.35">
      <c r="A292" s="54"/>
    </row>
    <row r="293" spans="1:1" ht="14.25" customHeight="1" x14ac:dyDescent="0.35">
      <c r="A293" s="54"/>
    </row>
    <row r="294" spans="1:1" ht="14.25" customHeight="1" x14ac:dyDescent="0.35">
      <c r="A294" s="54"/>
    </row>
    <row r="295" spans="1:1" ht="14.25" customHeight="1" x14ac:dyDescent="0.35">
      <c r="A295" s="54"/>
    </row>
    <row r="296" spans="1:1" ht="14.25" customHeight="1" x14ac:dyDescent="0.35">
      <c r="A296" s="54"/>
    </row>
    <row r="297" spans="1:1" ht="14.25" customHeight="1" x14ac:dyDescent="0.35">
      <c r="A297" s="54"/>
    </row>
    <row r="298" spans="1:1" ht="14.25" customHeight="1" x14ac:dyDescent="0.35">
      <c r="A298" s="54"/>
    </row>
    <row r="299" spans="1:1" ht="14.25" customHeight="1" x14ac:dyDescent="0.35">
      <c r="A299" s="54"/>
    </row>
    <row r="300" spans="1:1" ht="14.25" customHeight="1" x14ac:dyDescent="0.35">
      <c r="A300" s="54"/>
    </row>
    <row r="301" spans="1:1" ht="14.25" customHeight="1" x14ac:dyDescent="0.35">
      <c r="A301" s="54"/>
    </row>
    <row r="302" spans="1:1" ht="14.25" customHeight="1" x14ac:dyDescent="0.35">
      <c r="A302" s="54"/>
    </row>
    <row r="303" spans="1:1" ht="14.25" customHeight="1" x14ac:dyDescent="0.35">
      <c r="A303" s="54"/>
    </row>
    <row r="304" spans="1:1" ht="14.25" customHeight="1" x14ac:dyDescent="0.35">
      <c r="A304" s="54"/>
    </row>
    <row r="305" spans="1:1" ht="14.25" customHeight="1" x14ac:dyDescent="0.35">
      <c r="A305" s="54"/>
    </row>
    <row r="306" spans="1:1" ht="14.25" customHeight="1" x14ac:dyDescent="0.35">
      <c r="A306" s="54"/>
    </row>
    <row r="307" spans="1:1" ht="14.25" customHeight="1" x14ac:dyDescent="0.35">
      <c r="A307" s="54"/>
    </row>
    <row r="308" spans="1:1" ht="14.25" customHeight="1" x14ac:dyDescent="0.35">
      <c r="A308" s="54"/>
    </row>
    <row r="309" spans="1:1" ht="14.25" customHeight="1" x14ac:dyDescent="0.35">
      <c r="A309" s="54"/>
    </row>
    <row r="310" spans="1:1" ht="14.25" customHeight="1" x14ac:dyDescent="0.35">
      <c r="A310" s="54"/>
    </row>
    <row r="311" spans="1:1" ht="14.25" customHeight="1" x14ac:dyDescent="0.35">
      <c r="A311" s="54"/>
    </row>
    <row r="312" spans="1:1" ht="14.25" customHeight="1" x14ac:dyDescent="0.35">
      <c r="A312" s="54"/>
    </row>
    <row r="313" spans="1:1" ht="14.25" customHeight="1" x14ac:dyDescent="0.35">
      <c r="A313" s="54"/>
    </row>
    <row r="314" spans="1:1" ht="14.25" customHeight="1" x14ac:dyDescent="0.35">
      <c r="A314" s="54"/>
    </row>
    <row r="315" spans="1:1" ht="14.25" customHeight="1" x14ac:dyDescent="0.35">
      <c r="A315" s="54"/>
    </row>
    <row r="316" spans="1:1" ht="14.25" customHeight="1" x14ac:dyDescent="0.35">
      <c r="A316" s="54"/>
    </row>
    <row r="317" spans="1:1" ht="14.25" customHeight="1" x14ac:dyDescent="0.35">
      <c r="A317" s="54"/>
    </row>
    <row r="318" spans="1:1" ht="14.25" customHeight="1" x14ac:dyDescent="0.35">
      <c r="A318" s="54"/>
    </row>
    <row r="319" spans="1:1" ht="14.25" customHeight="1" x14ac:dyDescent="0.35">
      <c r="A319" s="54"/>
    </row>
    <row r="320" spans="1:1" ht="14.25" customHeight="1" x14ac:dyDescent="0.35">
      <c r="A320" s="54"/>
    </row>
    <row r="321" spans="1:1" ht="14.25" customHeight="1" x14ac:dyDescent="0.35">
      <c r="A321" s="54"/>
    </row>
    <row r="322" spans="1:1" ht="14.25" customHeight="1" x14ac:dyDescent="0.35">
      <c r="A322" s="54"/>
    </row>
    <row r="323" spans="1:1" ht="14.25" customHeight="1" x14ac:dyDescent="0.35">
      <c r="A323" s="54"/>
    </row>
    <row r="324" spans="1:1" ht="14.25" customHeight="1" x14ac:dyDescent="0.35">
      <c r="A324" s="54"/>
    </row>
    <row r="325" spans="1:1" ht="14.25" customHeight="1" x14ac:dyDescent="0.35">
      <c r="A325" s="54"/>
    </row>
    <row r="326" spans="1:1" ht="14.25" customHeight="1" x14ac:dyDescent="0.35">
      <c r="A326" s="54"/>
    </row>
    <row r="327" spans="1:1" ht="14.25" customHeight="1" x14ac:dyDescent="0.35">
      <c r="A327" s="54"/>
    </row>
    <row r="328" spans="1:1" ht="14.25" customHeight="1" x14ac:dyDescent="0.35">
      <c r="A328" s="54"/>
    </row>
    <row r="329" spans="1:1" ht="14.25" customHeight="1" x14ac:dyDescent="0.35">
      <c r="A329" s="54"/>
    </row>
    <row r="330" spans="1:1" ht="14.25" customHeight="1" x14ac:dyDescent="0.35">
      <c r="A330" s="54"/>
    </row>
    <row r="331" spans="1:1" ht="14.25" customHeight="1" x14ac:dyDescent="0.35">
      <c r="A331" s="54"/>
    </row>
    <row r="332" spans="1:1" ht="14.25" customHeight="1" x14ac:dyDescent="0.35">
      <c r="A332" s="54"/>
    </row>
    <row r="333" spans="1:1" ht="14.25" customHeight="1" x14ac:dyDescent="0.35">
      <c r="A333" s="54"/>
    </row>
    <row r="334" spans="1:1" ht="14.25" customHeight="1" x14ac:dyDescent="0.35">
      <c r="A334" s="54"/>
    </row>
    <row r="335" spans="1:1" ht="14.25" customHeight="1" x14ac:dyDescent="0.35">
      <c r="A335" s="54"/>
    </row>
    <row r="336" spans="1:1" ht="14.25" customHeight="1" x14ac:dyDescent="0.35">
      <c r="A336" s="54"/>
    </row>
    <row r="337" spans="1:1" ht="14.25" customHeight="1" x14ac:dyDescent="0.35">
      <c r="A337" s="54"/>
    </row>
    <row r="338" spans="1:1" ht="14.25" customHeight="1" x14ac:dyDescent="0.35">
      <c r="A338" s="54"/>
    </row>
    <row r="339" spans="1:1" ht="14.25" customHeight="1" x14ac:dyDescent="0.35">
      <c r="A339" s="54"/>
    </row>
    <row r="340" spans="1:1" ht="14.25" customHeight="1" x14ac:dyDescent="0.35">
      <c r="A340" s="54"/>
    </row>
    <row r="341" spans="1:1" ht="14.25" customHeight="1" x14ac:dyDescent="0.35">
      <c r="A341" s="54"/>
    </row>
    <row r="342" spans="1:1" ht="14.25" customHeight="1" x14ac:dyDescent="0.35">
      <c r="A342" s="54"/>
    </row>
    <row r="343" spans="1:1" ht="14.25" customHeight="1" x14ac:dyDescent="0.35">
      <c r="A343" s="54"/>
    </row>
    <row r="344" spans="1:1" ht="14.25" customHeight="1" x14ac:dyDescent="0.35">
      <c r="A344" s="54"/>
    </row>
    <row r="345" spans="1:1" ht="14.25" customHeight="1" x14ac:dyDescent="0.35">
      <c r="A345" s="54"/>
    </row>
    <row r="346" spans="1:1" ht="14.25" customHeight="1" x14ac:dyDescent="0.35">
      <c r="A346" s="54"/>
    </row>
    <row r="347" spans="1:1" ht="14.25" customHeight="1" x14ac:dyDescent="0.35">
      <c r="A347" s="54"/>
    </row>
    <row r="348" spans="1:1" ht="14.25" customHeight="1" x14ac:dyDescent="0.35">
      <c r="A348" s="54"/>
    </row>
    <row r="349" spans="1:1" ht="14.25" customHeight="1" x14ac:dyDescent="0.35">
      <c r="A349" s="54"/>
    </row>
    <row r="350" spans="1:1" ht="14.25" customHeight="1" x14ac:dyDescent="0.35">
      <c r="A350" s="54"/>
    </row>
    <row r="351" spans="1:1" ht="14.25" customHeight="1" x14ac:dyDescent="0.35">
      <c r="A351" s="54"/>
    </row>
    <row r="352" spans="1:1" ht="14.25" customHeight="1" x14ac:dyDescent="0.35">
      <c r="A352" s="54"/>
    </row>
    <row r="353" spans="1:1" ht="14.25" customHeight="1" x14ac:dyDescent="0.35">
      <c r="A353" s="54"/>
    </row>
    <row r="354" spans="1:1" ht="14.25" customHeight="1" x14ac:dyDescent="0.35">
      <c r="A354" s="54"/>
    </row>
    <row r="355" spans="1:1" ht="14.25" customHeight="1" x14ac:dyDescent="0.35">
      <c r="A355" s="54"/>
    </row>
    <row r="356" spans="1:1" ht="14.25" customHeight="1" x14ac:dyDescent="0.35">
      <c r="A356" s="54"/>
    </row>
    <row r="357" spans="1:1" ht="14.25" customHeight="1" x14ac:dyDescent="0.35">
      <c r="A357" s="54"/>
    </row>
    <row r="358" spans="1:1" ht="14.25" customHeight="1" x14ac:dyDescent="0.35">
      <c r="A358" s="54"/>
    </row>
    <row r="359" spans="1:1" ht="14.25" customHeight="1" x14ac:dyDescent="0.35">
      <c r="A359" s="54"/>
    </row>
    <row r="360" spans="1:1" ht="14.25" customHeight="1" x14ac:dyDescent="0.35">
      <c r="A360" s="54"/>
    </row>
    <row r="361" spans="1:1" ht="14.25" customHeight="1" x14ac:dyDescent="0.35">
      <c r="A361" s="54"/>
    </row>
    <row r="362" spans="1:1" ht="14.25" customHeight="1" x14ac:dyDescent="0.35">
      <c r="A362" s="54"/>
    </row>
    <row r="363" spans="1:1" ht="14.25" customHeight="1" x14ac:dyDescent="0.35">
      <c r="A363" s="54"/>
    </row>
    <row r="364" spans="1:1" ht="14.25" customHeight="1" x14ac:dyDescent="0.35">
      <c r="A364" s="54"/>
    </row>
    <row r="365" spans="1:1" ht="14.25" customHeight="1" x14ac:dyDescent="0.35">
      <c r="A365" s="54"/>
    </row>
    <row r="366" spans="1:1" ht="14.25" customHeight="1" x14ac:dyDescent="0.35">
      <c r="A366" s="54"/>
    </row>
    <row r="367" spans="1:1" ht="14.25" customHeight="1" x14ac:dyDescent="0.35">
      <c r="A367" s="54"/>
    </row>
    <row r="368" spans="1:1" ht="14.25" customHeight="1" x14ac:dyDescent="0.35">
      <c r="A368" s="54"/>
    </row>
    <row r="369" spans="1:1" ht="14.25" customHeight="1" x14ac:dyDescent="0.35">
      <c r="A369" s="54"/>
    </row>
    <row r="370" spans="1:1" ht="14.25" customHeight="1" x14ac:dyDescent="0.35">
      <c r="A370" s="54"/>
    </row>
    <row r="371" spans="1:1" ht="14.25" customHeight="1" x14ac:dyDescent="0.35">
      <c r="A371" s="54"/>
    </row>
    <row r="372" spans="1:1" ht="14.25" customHeight="1" x14ac:dyDescent="0.35">
      <c r="A372" s="54"/>
    </row>
    <row r="373" spans="1:1" ht="14.25" customHeight="1" x14ac:dyDescent="0.35">
      <c r="A373" s="54"/>
    </row>
    <row r="374" spans="1:1" ht="14.25" customHeight="1" x14ac:dyDescent="0.35">
      <c r="A374" s="54"/>
    </row>
    <row r="375" spans="1:1" ht="14.25" customHeight="1" x14ac:dyDescent="0.35">
      <c r="A375" s="54"/>
    </row>
    <row r="376" spans="1:1" ht="14.25" customHeight="1" x14ac:dyDescent="0.35">
      <c r="A376" s="54"/>
    </row>
    <row r="377" spans="1:1" ht="14.25" customHeight="1" x14ac:dyDescent="0.35">
      <c r="A377" s="54"/>
    </row>
    <row r="378" spans="1:1" ht="14.25" customHeight="1" x14ac:dyDescent="0.35">
      <c r="A378" s="54"/>
    </row>
    <row r="379" spans="1:1" ht="14.25" customHeight="1" x14ac:dyDescent="0.35">
      <c r="A379" s="54"/>
    </row>
    <row r="380" spans="1:1" ht="14.25" customHeight="1" x14ac:dyDescent="0.35">
      <c r="A380" s="54"/>
    </row>
    <row r="381" spans="1:1" ht="14.25" customHeight="1" x14ac:dyDescent="0.35">
      <c r="A381" s="54"/>
    </row>
    <row r="382" spans="1:1" ht="14.25" customHeight="1" x14ac:dyDescent="0.35">
      <c r="A382" s="54"/>
    </row>
    <row r="383" spans="1:1" ht="14.25" customHeight="1" x14ac:dyDescent="0.35">
      <c r="A383" s="54"/>
    </row>
    <row r="384" spans="1:1" ht="14.25" customHeight="1" x14ac:dyDescent="0.35">
      <c r="A384" s="54"/>
    </row>
    <row r="385" spans="1:1" ht="14.25" customHeight="1" x14ac:dyDescent="0.35">
      <c r="A385" s="54"/>
    </row>
    <row r="386" spans="1:1" ht="14.25" customHeight="1" x14ac:dyDescent="0.35">
      <c r="A386" s="54"/>
    </row>
    <row r="387" spans="1:1" ht="14.25" customHeight="1" x14ac:dyDescent="0.35">
      <c r="A387" s="54"/>
    </row>
    <row r="388" spans="1:1" ht="14.25" customHeight="1" x14ac:dyDescent="0.35">
      <c r="A388" s="54"/>
    </row>
    <row r="389" spans="1:1" ht="14.25" customHeight="1" x14ac:dyDescent="0.35">
      <c r="A389" s="54"/>
    </row>
    <row r="390" spans="1:1" ht="14.25" customHeight="1" x14ac:dyDescent="0.35">
      <c r="A390" s="54"/>
    </row>
    <row r="391" spans="1:1" ht="14.25" customHeight="1" x14ac:dyDescent="0.35">
      <c r="A391" s="54"/>
    </row>
    <row r="392" spans="1:1" ht="14.25" customHeight="1" x14ac:dyDescent="0.35">
      <c r="A392" s="54"/>
    </row>
    <row r="393" spans="1:1" ht="14.25" customHeight="1" x14ac:dyDescent="0.35">
      <c r="A393" s="54"/>
    </row>
    <row r="394" spans="1:1" ht="14.25" customHeight="1" x14ac:dyDescent="0.35">
      <c r="A394" s="54"/>
    </row>
    <row r="395" spans="1:1" ht="14.25" customHeight="1" x14ac:dyDescent="0.35">
      <c r="A395" s="54"/>
    </row>
    <row r="396" spans="1:1" ht="14.25" customHeight="1" x14ac:dyDescent="0.35">
      <c r="A396" s="54"/>
    </row>
    <row r="397" spans="1:1" ht="14.25" customHeight="1" x14ac:dyDescent="0.35">
      <c r="A397" s="54"/>
    </row>
    <row r="398" spans="1:1" ht="14.25" customHeight="1" x14ac:dyDescent="0.35">
      <c r="A398" s="54"/>
    </row>
    <row r="399" spans="1:1" ht="14.25" customHeight="1" x14ac:dyDescent="0.35">
      <c r="A399" s="54"/>
    </row>
    <row r="400" spans="1:1" ht="14.25" customHeight="1" x14ac:dyDescent="0.35">
      <c r="A400" s="54"/>
    </row>
    <row r="401" spans="1:1" ht="14.25" customHeight="1" x14ac:dyDescent="0.35">
      <c r="A401" s="54"/>
    </row>
    <row r="402" spans="1:1" ht="14.25" customHeight="1" x14ac:dyDescent="0.35">
      <c r="A402" s="54"/>
    </row>
    <row r="403" spans="1:1" ht="14.25" customHeight="1" x14ac:dyDescent="0.35">
      <c r="A403" s="54"/>
    </row>
    <row r="404" spans="1:1" ht="14.25" customHeight="1" x14ac:dyDescent="0.35">
      <c r="A404" s="54"/>
    </row>
    <row r="405" spans="1:1" ht="14.25" customHeight="1" x14ac:dyDescent="0.35">
      <c r="A405" s="54"/>
    </row>
    <row r="406" spans="1:1" ht="14.25" customHeight="1" x14ac:dyDescent="0.35">
      <c r="A406" s="54"/>
    </row>
    <row r="407" spans="1:1" ht="14.25" customHeight="1" x14ac:dyDescent="0.35">
      <c r="A407" s="54"/>
    </row>
    <row r="408" spans="1:1" ht="14.25" customHeight="1" x14ac:dyDescent="0.35">
      <c r="A408" s="54"/>
    </row>
    <row r="409" spans="1:1" ht="14.25" customHeight="1" x14ac:dyDescent="0.35">
      <c r="A409" s="54"/>
    </row>
    <row r="410" spans="1:1" ht="14.25" customHeight="1" x14ac:dyDescent="0.35">
      <c r="A410" s="54"/>
    </row>
    <row r="411" spans="1:1" ht="14.25" customHeight="1" x14ac:dyDescent="0.35">
      <c r="A411" s="54"/>
    </row>
    <row r="412" spans="1:1" ht="14.25" customHeight="1" x14ac:dyDescent="0.35">
      <c r="A412" s="54"/>
    </row>
    <row r="413" spans="1:1" ht="14.25" customHeight="1" x14ac:dyDescent="0.35">
      <c r="A413" s="54"/>
    </row>
    <row r="414" spans="1:1" ht="14.25" customHeight="1" x14ac:dyDescent="0.35">
      <c r="A414" s="54"/>
    </row>
    <row r="415" spans="1:1" ht="14.25" customHeight="1" x14ac:dyDescent="0.35">
      <c r="A415" s="54"/>
    </row>
    <row r="416" spans="1:1" ht="14.25" customHeight="1" x14ac:dyDescent="0.35">
      <c r="A416" s="54"/>
    </row>
    <row r="417" spans="1:1" ht="14.25" customHeight="1" x14ac:dyDescent="0.35">
      <c r="A417" s="54"/>
    </row>
    <row r="418" spans="1:1" ht="14.25" customHeight="1" x14ac:dyDescent="0.35">
      <c r="A418" s="54"/>
    </row>
    <row r="419" spans="1:1" ht="14.25" customHeight="1" x14ac:dyDescent="0.35">
      <c r="A419" s="54"/>
    </row>
    <row r="420" spans="1:1" ht="14.25" customHeight="1" x14ac:dyDescent="0.35">
      <c r="A420" s="54"/>
    </row>
    <row r="421" spans="1:1" ht="14.25" customHeight="1" x14ac:dyDescent="0.35">
      <c r="A421" s="54"/>
    </row>
    <row r="422" spans="1:1" ht="14.25" customHeight="1" x14ac:dyDescent="0.35">
      <c r="A422" s="54"/>
    </row>
    <row r="423" spans="1:1" ht="14.25" customHeight="1" x14ac:dyDescent="0.35">
      <c r="A423" s="54"/>
    </row>
    <row r="424" spans="1:1" ht="14.25" customHeight="1" x14ac:dyDescent="0.35">
      <c r="A424" s="54"/>
    </row>
    <row r="425" spans="1:1" ht="14.25" customHeight="1" x14ac:dyDescent="0.35">
      <c r="A425" s="54"/>
    </row>
    <row r="426" spans="1:1" ht="14.25" customHeight="1" x14ac:dyDescent="0.35">
      <c r="A426" s="54"/>
    </row>
    <row r="427" spans="1:1" ht="14.25" customHeight="1" x14ac:dyDescent="0.35">
      <c r="A427" s="54"/>
    </row>
    <row r="428" spans="1:1" ht="14.25" customHeight="1" x14ac:dyDescent="0.35">
      <c r="A428" s="54"/>
    </row>
    <row r="429" spans="1:1" ht="14.25" customHeight="1" x14ac:dyDescent="0.35">
      <c r="A429" s="54"/>
    </row>
    <row r="430" spans="1:1" ht="14.25" customHeight="1" x14ac:dyDescent="0.35">
      <c r="A430" s="54"/>
    </row>
    <row r="431" spans="1:1" ht="14.25" customHeight="1" x14ac:dyDescent="0.35">
      <c r="A431" s="54"/>
    </row>
    <row r="432" spans="1:1" ht="14.25" customHeight="1" x14ac:dyDescent="0.35">
      <c r="A432" s="54"/>
    </row>
    <row r="433" spans="1:1" ht="14.25" customHeight="1" x14ac:dyDescent="0.35">
      <c r="A433" s="54"/>
    </row>
    <row r="434" spans="1:1" ht="14.25" customHeight="1" x14ac:dyDescent="0.35">
      <c r="A434" s="54"/>
    </row>
    <row r="435" spans="1:1" ht="14.25" customHeight="1" x14ac:dyDescent="0.35">
      <c r="A435" s="54"/>
    </row>
    <row r="436" spans="1:1" ht="14.25" customHeight="1" x14ac:dyDescent="0.35">
      <c r="A436" s="54"/>
    </row>
    <row r="437" spans="1:1" ht="14.25" customHeight="1" x14ac:dyDescent="0.35">
      <c r="A437" s="54"/>
    </row>
    <row r="438" spans="1:1" ht="14.25" customHeight="1" x14ac:dyDescent="0.35">
      <c r="A438" s="54"/>
    </row>
    <row r="439" spans="1:1" ht="14.25" customHeight="1" x14ac:dyDescent="0.35">
      <c r="A439" s="54"/>
    </row>
    <row r="440" spans="1:1" ht="14.25" customHeight="1" x14ac:dyDescent="0.35">
      <c r="A440" s="54"/>
    </row>
    <row r="441" spans="1:1" ht="14.25" customHeight="1" x14ac:dyDescent="0.35">
      <c r="A441" s="54"/>
    </row>
    <row r="442" spans="1:1" ht="14.25" customHeight="1" x14ac:dyDescent="0.35">
      <c r="A442" s="54"/>
    </row>
    <row r="443" spans="1:1" ht="14.25" customHeight="1" x14ac:dyDescent="0.35">
      <c r="A443" s="54"/>
    </row>
    <row r="444" spans="1:1" ht="14.25" customHeight="1" x14ac:dyDescent="0.35">
      <c r="A444" s="54"/>
    </row>
    <row r="445" spans="1:1" ht="14.25" customHeight="1" x14ac:dyDescent="0.35">
      <c r="A445" s="54"/>
    </row>
    <row r="446" spans="1:1" ht="14.25" customHeight="1" x14ac:dyDescent="0.35">
      <c r="A446" s="54"/>
    </row>
    <row r="447" spans="1:1" ht="14.25" customHeight="1" x14ac:dyDescent="0.35">
      <c r="A447" s="54"/>
    </row>
    <row r="448" spans="1:1" ht="14.25" customHeight="1" x14ac:dyDescent="0.35">
      <c r="A448" s="54"/>
    </row>
    <row r="449" spans="1:1" ht="14.25" customHeight="1" x14ac:dyDescent="0.35">
      <c r="A449" s="54"/>
    </row>
    <row r="450" spans="1:1" ht="14.25" customHeight="1" x14ac:dyDescent="0.35">
      <c r="A450" s="54"/>
    </row>
    <row r="451" spans="1:1" ht="14.25" customHeight="1" x14ac:dyDescent="0.35">
      <c r="A451" s="54"/>
    </row>
    <row r="452" spans="1:1" ht="14.25" customHeight="1" x14ac:dyDescent="0.35">
      <c r="A452" s="54"/>
    </row>
    <row r="453" spans="1:1" ht="14.25" customHeight="1" x14ac:dyDescent="0.35">
      <c r="A453" s="54"/>
    </row>
    <row r="454" spans="1:1" ht="14.25" customHeight="1" x14ac:dyDescent="0.35">
      <c r="A454" s="54"/>
    </row>
    <row r="455" spans="1:1" ht="14.25" customHeight="1" x14ac:dyDescent="0.35">
      <c r="A455" s="54"/>
    </row>
    <row r="456" spans="1:1" ht="14.25" customHeight="1" x14ac:dyDescent="0.35">
      <c r="A456" s="54"/>
    </row>
    <row r="457" spans="1:1" ht="14.25" customHeight="1" x14ac:dyDescent="0.35">
      <c r="A457" s="54"/>
    </row>
    <row r="458" spans="1:1" ht="14.25" customHeight="1" x14ac:dyDescent="0.35">
      <c r="A458" s="54"/>
    </row>
    <row r="459" spans="1:1" ht="14.25" customHeight="1" x14ac:dyDescent="0.35">
      <c r="A459" s="54"/>
    </row>
    <row r="460" spans="1:1" ht="14.25" customHeight="1" x14ac:dyDescent="0.35">
      <c r="A460" s="54"/>
    </row>
    <row r="461" spans="1:1" ht="14.25" customHeight="1" x14ac:dyDescent="0.35">
      <c r="A461" s="54"/>
    </row>
    <row r="462" spans="1:1" ht="14.25" customHeight="1" x14ac:dyDescent="0.35">
      <c r="A462" s="54"/>
    </row>
    <row r="463" spans="1:1" ht="14.25" customHeight="1" x14ac:dyDescent="0.35">
      <c r="A463" s="54"/>
    </row>
    <row r="464" spans="1:1" ht="14.25" customHeight="1" x14ac:dyDescent="0.35">
      <c r="A464" s="54"/>
    </row>
    <row r="465" spans="1:1" ht="14.25" customHeight="1" x14ac:dyDescent="0.35">
      <c r="A465" s="54"/>
    </row>
    <row r="466" spans="1:1" ht="14.25" customHeight="1" x14ac:dyDescent="0.35">
      <c r="A466" s="54"/>
    </row>
    <row r="467" spans="1:1" ht="14.25" customHeight="1" x14ac:dyDescent="0.35">
      <c r="A467" s="54"/>
    </row>
    <row r="468" spans="1:1" ht="14.25" customHeight="1" x14ac:dyDescent="0.35">
      <c r="A468" s="54"/>
    </row>
    <row r="469" spans="1:1" ht="14.25" customHeight="1" x14ac:dyDescent="0.35">
      <c r="A469" s="54"/>
    </row>
    <row r="470" spans="1:1" ht="14.25" customHeight="1" x14ac:dyDescent="0.35">
      <c r="A470" s="54"/>
    </row>
    <row r="471" spans="1:1" ht="14.25" customHeight="1" x14ac:dyDescent="0.35">
      <c r="A471" s="54"/>
    </row>
    <row r="472" spans="1:1" ht="14.25" customHeight="1" x14ac:dyDescent="0.35">
      <c r="A472" s="54"/>
    </row>
    <row r="473" spans="1:1" ht="14.25" customHeight="1" x14ac:dyDescent="0.35">
      <c r="A473" s="54"/>
    </row>
    <row r="474" spans="1:1" ht="14.25" customHeight="1" x14ac:dyDescent="0.35">
      <c r="A474" s="54"/>
    </row>
    <row r="475" spans="1:1" ht="14.25" customHeight="1" x14ac:dyDescent="0.35">
      <c r="A475" s="54"/>
    </row>
    <row r="476" spans="1:1" ht="14.25" customHeight="1" x14ac:dyDescent="0.35">
      <c r="A476" s="54"/>
    </row>
    <row r="477" spans="1:1" ht="14.25" customHeight="1" x14ac:dyDescent="0.35">
      <c r="A477" s="54"/>
    </row>
    <row r="478" spans="1:1" ht="14.25" customHeight="1" x14ac:dyDescent="0.35">
      <c r="A478" s="54"/>
    </row>
    <row r="479" spans="1:1" ht="14.25" customHeight="1" x14ac:dyDescent="0.35">
      <c r="A479" s="54"/>
    </row>
    <row r="480" spans="1:1" ht="14.25" customHeight="1" x14ac:dyDescent="0.35">
      <c r="A480" s="54"/>
    </row>
    <row r="481" spans="1:1" ht="14.25" customHeight="1" x14ac:dyDescent="0.35">
      <c r="A481" s="54"/>
    </row>
    <row r="482" spans="1:1" ht="14.25" customHeight="1" x14ac:dyDescent="0.35">
      <c r="A482" s="54"/>
    </row>
    <row r="483" spans="1:1" ht="14.25" customHeight="1" x14ac:dyDescent="0.35">
      <c r="A483" s="54"/>
    </row>
    <row r="484" spans="1:1" ht="14.25" customHeight="1" x14ac:dyDescent="0.35">
      <c r="A484" s="54"/>
    </row>
    <row r="485" spans="1:1" ht="14.25" customHeight="1" x14ac:dyDescent="0.35">
      <c r="A485" s="54"/>
    </row>
    <row r="486" spans="1:1" ht="14.25" customHeight="1" x14ac:dyDescent="0.35">
      <c r="A486" s="54"/>
    </row>
    <row r="487" spans="1:1" ht="14.25" customHeight="1" x14ac:dyDescent="0.35">
      <c r="A487" s="54"/>
    </row>
    <row r="488" spans="1:1" ht="14.25" customHeight="1" x14ac:dyDescent="0.35">
      <c r="A488" s="54"/>
    </row>
    <row r="489" spans="1:1" ht="14.25" customHeight="1" x14ac:dyDescent="0.35">
      <c r="A489" s="54"/>
    </row>
    <row r="490" spans="1:1" ht="14.25" customHeight="1" x14ac:dyDescent="0.35">
      <c r="A490" s="54"/>
    </row>
    <row r="491" spans="1:1" ht="14.25" customHeight="1" x14ac:dyDescent="0.35">
      <c r="A491" s="54"/>
    </row>
    <row r="492" spans="1:1" ht="14.25" customHeight="1" x14ac:dyDescent="0.35">
      <c r="A492" s="54"/>
    </row>
    <row r="493" spans="1:1" ht="14.25" customHeight="1" x14ac:dyDescent="0.35">
      <c r="A493" s="54"/>
    </row>
    <row r="494" spans="1:1" ht="14.25" customHeight="1" x14ac:dyDescent="0.35">
      <c r="A494" s="54"/>
    </row>
    <row r="495" spans="1:1" ht="14.25" customHeight="1" x14ac:dyDescent="0.35">
      <c r="A495" s="54"/>
    </row>
    <row r="496" spans="1:1" ht="14.25" customHeight="1" x14ac:dyDescent="0.35">
      <c r="A496" s="54"/>
    </row>
    <row r="497" spans="1:1" ht="14.25" customHeight="1" x14ac:dyDescent="0.35">
      <c r="A497" s="54"/>
    </row>
    <row r="498" spans="1:1" ht="14.25" customHeight="1" x14ac:dyDescent="0.35">
      <c r="A498" s="54"/>
    </row>
    <row r="499" spans="1:1" ht="14.25" customHeight="1" x14ac:dyDescent="0.35">
      <c r="A499" s="54"/>
    </row>
    <row r="500" spans="1:1" ht="14.25" customHeight="1" x14ac:dyDescent="0.35">
      <c r="A500" s="54"/>
    </row>
    <row r="501" spans="1:1" ht="14.25" customHeight="1" x14ac:dyDescent="0.35">
      <c r="A501" s="54"/>
    </row>
    <row r="502" spans="1:1" ht="14.25" customHeight="1" x14ac:dyDescent="0.35">
      <c r="A502" s="54"/>
    </row>
    <row r="503" spans="1:1" ht="14.25" customHeight="1" x14ac:dyDescent="0.35">
      <c r="A503" s="54"/>
    </row>
    <row r="504" spans="1:1" ht="14.25" customHeight="1" x14ac:dyDescent="0.35">
      <c r="A504" s="54"/>
    </row>
    <row r="505" spans="1:1" ht="14.25" customHeight="1" x14ac:dyDescent="0.35">
      <c r="A505" s="54"/>
    </row>
    <row r="506" spans="1:1" ht="14.25" customHeight="1" x14ac:dyDescent="0.35">
      <c r="A506" s="54"/>
    </row>
    <row r="507" spans="1:1" ht="14.25" customHeight="1" x14ac:dyDescent="0.35">
      <c r="A507" s="54"/>
    </row>
    <row r="508" spans="1:1" ht="14.25" customHeight="1" x14ac:dyDescent="0.35">
      <c r="A508" s="54"/>
    </row>
    <row r="509" spans="1:1" ht="14.25" customHeight="1" x14ac:dyDescent="0.35">
      <c r="A509" s="54"/>
    </row>
    <row r="510" spans="1:1" ht="14.25" customHeight="1" x14ac:dyDescent="0.35">
      <c r="A510" s="54"/>
    </row>
    <row r="511" spans="1:1" ht="14.25" customHeight="1" x14ac:dyDescent="0.35">
      <c r="A511" s="54"/>
    </row>
    <row r="512" spans="1:1" ht="14.25" customHeight="1" x14ac:dyDescent="0.35">
      <c r="A512" s="54"/>
    </row>
    <row r="513" spans="1:1" ht="14.25" customHeight="1" x14ac:dyDescent="0.35">
      <c r="A513" s="54"/>
    </row>
    <row r="514" spans="1:1" ht="14.25" customHeight="1" x14ac:dyDescent="0.35">
      <c r="A514" s="54"/>
    </row>
    <row r="515" spans="1:1" ht="14.25" customHeight="1" x14ac:dyDescent="0.35">
      <c r="A515" s="54"/>
    </row>
    <row r="516" spans="1:1" ht="14.25" customHeight="1" x14ac:dyDescent="0.35">
      <c r="A516" s="54"/>
    </row>
    <row r="517" spans="1:1" ht="14.25" customHeight="1" x14ac:dyDescent="0.35">
      <c r="A517" s="54"/>
    </row>
    <row r="518" spans="1:1" ht="14.25" customHeight="1" x14ac:dyDescent="0.35">
      <c r="A518" s="54"/>
    </row>
    <row r="519" spans="1:1" ht="14.25" customHeight="1" x14ac:dyDescent="0.35">
      <c r="A519" s="54"/>
    </row>
    <row r="520" spans="1:1" ht="14.25" customHeight="1" x14ac:dyDescent="0.35">
      <c r="A520" s="54"/>
    </row>
    <row r="521" spans="1:1" ht="14.25" customHeight="1" x14ac:dyDescent="0.35">
      <c r="A521" s="54"/>
    </row>
    <row r="522" spans="1:1" ht="14.25" customHeight="1" x14ac:dyDescent="0.35">
      <c r="A522" s="54"/>
    </row>
    <row r="523" spans="1:1" ht="14.25" customHeight="1" x14ac:dyDescent="0.35">
      <c r="A523" s="54"/>
    </row>
    <row r="524" spans="1:1" ht="14.25" customHeight="1" x14ac:dyDescent="0.35">
      <c r="A524" s="54"/>
    </row>
    <row r="525" spans="1:1" ht="14.25" customHeight="1" x14ac:dyDescent="0.35">
      <c r="A525" s="54"/>
    </row>
    <row r="526" spans="1:1" ht="14.25" customHeight="1" x14ac:dyDescent="0.35">
      <c r="A526" s="54"/>
    </row>
    <row r="527" spans="1:1" ht="14.25" customHeight="1" x14ac:dyDescent="0.35">
      <c r="A527" s="54"/>
    </row>
    <row r="528" spans="1:1" ht="14.25" customHeight="1" x14ac:dyDescent="0.35">
      <c r="A528" s="54"/>
    </row>
    <row r="529" spans="1:1" ht="14.25" customHeight="1" x14ac:dyDescent="0.35">
      <c r="A529" s="54"/>
    </row>
    <row r="530" spans="1:1" ht="14.25" customHeight="1" x14ac:dyDescent="0.35">
      <c r="A530" s="54"/>
    </row>
    <row r="531" spans="1:1" ht="14.25" customHeight="1" x14ac:dyDescent="0.35">
      <c r="A531" s="54"/>
    </row>
    <row r="532" spans="1:1" ht="14.25" customHeight="1" x14ac:dyDescent="0.35">
      <c r="A532" s="54"/>
    </row>
    <row r="533" spans="1:1" ht="14.25" customHeight="1" x14ac:dyDescent="0.35">
      <c r="A533" s="54"/>
    </row>
    <row r="534" spans="1:1" ht="14.25" customHeight="1" x14ac:dyDescent="0.35">
      <c r="A534" s="54"/>
    </row>
    <row r="535" spans="1:1" ht="14.25" customHeight="1" x14ac:dyDescent="0.35">
      <c r="A535" s="54"/>
    </row>
    <row r="536" spans="1:1" ht="14.25" customHeight="1" x14ac:dyDescent="0.35">
      <c r="A536" s="54"/>
    </row>
    <row r="537" spans="1:1" ht="14.25" customHeight="1" x14ac:dyDescent="0.35">
      <c r="A537" s="54"/>
    </row>
    <row r="538" spans="1:1" ht="14.25" customHeight="1" x14ac:dyDescent="0.35">
      <c r="A538" s="54"/>
    </row>
    <row r="539" spans="1:1" ht="14.25" customHeight="1" x14ac:dyDescent="0.35">
      <c r="A539" s="54"/>
    </row>
    <row r="540" spans="1:1" ht="14.25" customHeight="1" x14ac:dyDescent="0.35">
      <c r="A540" s="54"/>
    </row>
    <row r="541" spans="1:1" ht="14.25" customHeight="1" x14ac:dyDescent="0.35">
      <c r="A541" s="54"/>
    </row>
    <row r="542" spans="1:1" ht="14.25" customHeight="1" x14ac:dyDescent="0.35">
      <c r="A542" s="54"/>
    </row>
    <row r="543" spans="1:1" ht="14.25" customHeight="1" x14ac:dyDescent="0.35">
      <c r="A543" s="54"/>
    </row>
    <row r="544" spans="1:1" ht="14.25" customHeight="1" x14ac:dyDescent="0.35">
      <c r="A544" s="54"/>
    </row>
    <row r="545" spans="1:1" ht="14.25" customHeight="1" x14ac:dyDescent="0.35">
      <c r="A545" s="54"/>
    </row>
    <row r="546" spans="1:1" ht="14.25" customHeight="1" x14ac:dyDescent="0.35">
      <c r="A546" s="54"/>
    </row>
    <row r="547" spans="1:1" ht="14.25" customHeight="1" x14ac:dyDescent="0.35">
      <c r="A547" s="54"/>
    </row>
    <row r="548" spans="1:1" ht="14.25" customHeight="1" x14ac:dyDescent="0.35">
      <c r="A548" s="54"/>
    </row>
    <row r="549" spans="1:1" ht="14.25" customHeight="1" x14ac:dyDescent="0.35">
      <c r="A549" s="54"/>
    </row>
    <row r="550" spans="1:1" ht="14.25" customHeight="1" x14ac:dyDescent="0.35">
      <c r="A550" s="54"/>
    </row>
    <row r="551" spans="1:1" ht="14.25" customHeight="1" x14ac:dyDescent="0.35">
      <c r="A551" s="54"/>
    </row>
    <row r="552" spans="1:1" ht="14.25" customHeight="1" x14ac:dyDescent="0.35">
      <c r="A552" s="54"/>
    </row>
    <row r="553" spans="1:1" ht="14.25" customHeight="1" x14ac:dyDescent="0.35">
      <c r="A553" s="54"/>
    </row>
    <row r="554" spans="1:1" ht="14.25" customHeight="1" x14ac:dyDescent="0.35">
      <c r="A554" s="54"/>
    </row>
    <row r="555" spans="1:1" ht="14.25" customHeight="1" x14ac:dyDescent="0.35">
      <c r="A555" s="54"/>
    </row>
    <row r="556" spans="1:1" ht="14.25" customHeight="1" x14ac:dyDescent="0.35">
      <c r="A556" s="54"/>
    </row>
    <row r="557" spans="1:1" ht="14.25" customHeight="1" x14ac:dyDescent="0.35">
      <c r="A557" s="54"/>
    </row>
    <row r="558" spans="1:1" ht="14.25" customHeight="1" x14ac:dyDescent="0.35">
      <c r="A558" s="54"/>
    </row>
    <row r="559" spans="1:1" ht="14.25" customHeight="1" x14ac:dyDescent="0.35">
      <c r="A559" s="54"/>
    </row>
    <row r="560" spans="1:1" ht="14.25" customHeight="1" x14ac:dyDescent="0.35">
      <c r="A560" s="54"/>
    </row>
    <row r="561" spans="1:1" ht="14.25" customHeight="1" x14ac:dyDescent="0.35">
      <c r="A561" s="54"/>
    </row>
    <row r="562" spans="1:1" ht="14.25" customHeight="1" x14ac:dyDescent="0.35">
      <c r="A562" s="54"/>
    </row>
    <row r="563" spans="1:1" ht="14.25" customHeight="1" x14ac:dyDescent="0.35">
      <c r="A563" s="54"/>
    </row>
    <row r="564" spans="1:1" ht="14.25" customHeight="1" x14ac:dyDescent="0.35">
      <c r="A564" s="54"/>
    </row>
    <row r="565" spans="1:1" ht="14.25" customHeight="1" x14ac:dyDescent="0.35">
      <c r="A565" s="54"/>
    </row>
    <row r="566" spans="1:1" ht="14.25" customHeight="1" x14ac:dyDescent="0.35">
      <c r="A566" s="54"/>
    </row>
    <row r="567" spans="1:1" ht="14.25" customHeight="1" x14ac:dyDescent="0.35">
      <c r="A567" s="54"/>
    </row>
    <row r="568" spans="1:1" ht="14.25" customHeight="1" x14ac:dyDescent="0.35">
      <c r="A568" s="54"/>
    </row>
    <row r="569" spans="1:1" ht="14.25" customHeight="1" x14ac:dyDescent="0.35">
      <c r="A569" s="54"/>
    </row>
    <row r="570" spans="1:1" ht="14.25" customHeight="1" x14ac:dyDescent="0.35">
      <c r="A570" s="54"/>
    </row>
    <row r="571" spans="1:1" ht="14.25" customHeight="1" x14ac:dyDescent="0.35">
      <c r="A571" s="54"/>
    </row>
    <row r="572" spans="1:1" ht="14.25" customHeight="1" x14ac:dyDescent="0.35">
      <c r="A572" s="54"/>
    </row>
    <row r="573" spans="1:1" ht="14.25" customHeight="1" x14ac:dyDescent="0.35">
      <c r="A573" s="54"/>
    </row>
    <row r="574" spans="1:1" ht="14.25" customHeight="1" x14ac:dyDescent="0.35">
      <c r="A574" s="54"/>
    </row>
    <row r="575" spans="1:1" ht="14.25" customHeight="1" x14ac:dyDescent="0.35">
      <c r="A575" s="54"/>
    </row>
    <row r="576" spans="1:1" ht="14.25" customHeight="1" x14ac:dyDescent="0.35">
      <c r="A576" s="54"/>
    </row>
    <row r="577" spans="1:1" ht="14.25" customHeight="1" x14ac:dyDescent="0.35">
      <c r="A577" s="54"/>
    </row>
    <row r="578" spans="1:1" ht="14.25" customHeight="1" x14ac:dyDescent="0.35">
      <c r="A578" s="54"/>
    </row>
    <row r="579" spans="1:1" ht="14.25" customHeight="1" x14ac:dyDescent="0.35">
      <c r="A579" s="54"/>
    </row>
    <row r="580" spans="1:1" ht="14.25" customHeight="1" x14ac:dyDescent="0.35">
      <c r="A580" s="54"/>
    </row>
    <row r="581" spans="1:1" ht="14.25" customHeight="1" x14ac:dyDescent="0.35">
      <c r="A581" s="54"/>
    </row>
    <row r="582" spans="1:1" ht="14.25" customHeight="1" x14ac:dyDescent="0.35">
      <c r="A582" s="54"/>
    </row>
    <row r="583" spans="1:1" ht="14.25" customHeight="1" x14ac:dyDescent="0.35">
      <c r="A583" s="54"/>
    </row>
    <row r="584" spans="1:1" ht="14.25" customHeight="1" x14ac:dyDescent="0.35">
      <c r="A584" s="54"/>
    </row>
    <row r="585" spans="1:1" ht="14.25" customHeight="1" x14ac:dyDescent="0.35">
      <c r="A585" s="54"/>
    </row>
    <row r="586" spans="1:1" ht="14.25" customHeight="1" x14ac:dyDescent="0.35">
      <c r="A586" s="54"/>
    </row>
    <row r="587" spans="1:1" ht="14.25" customHeight="1" x14ac:dyDescent="0.35">
      <c r="A587" s="54"/>
    </row>
    <row r="588" spans="1:1" ht="14.25" customHeight="1" x14ac:dyDescent="0.35">
      <c r="A588" s="54"/>
    </row>
    <row r="589" spans="1:1" ht="14.25" customHeight="1" x14ac:dyDescent="0.35">
      <c r="A589" s="54"/>
    </row>
    <row r="590" spans="1:1" ht="14.25" customHeight="1" x14ac:dyDescent="0.35">
      <c r="A590" s="54"/>
    </row>
    <row r="591" spans="1:1" ht="14.25" customHeight="1" x14ac:dyDescent="0.35">
      <c r="A591" s="54"/>
    </row>
    <row r="592" spans="1:1" ht="14.25" customHeight="1" x14ac:dyDescent="0.35">
      <c r="A592" s="54"/>
    </row>
    <row r="593" spans="1:1" ht="14.25" customHeight="1" x14ac:dyDescent="0.35">
      <c r="A593" s="54"/>
    </row>
    <row r="594" spans="1:1" ht="14.25" customHeight="1" x14ac:dyDescent="0.35">
      <c r="A594" s="54"/>
    </row>
    <row r="595" spans="1:1" ht="14.25" customHeight="1" x14ac:dyDescent="0.35">
      <c r="A595" s="54"/>
    </row>
    <row r="596" spans="1:1" ht="14.25" customHeight="1" x14ac:dyDescent="0.35">
      <c r="A596" s="54"/>
    </row>
    <row r="597" spans="1:1" ht="14.25" customHeight="1" x14ac:dyDescent="0.35">
      <c r="A597" s="54"/>
    </row>
    <row r="598" spans="1:1" ht="14.25" customHeight="1" x14ac:dyDescent="0.35">
      <c r="A598" s="54"/>
    </row>
    <row r="599" spans="1:1" ht="14.25" customHeight="1" x14ac:dyDescent="0.35">
      <c r="A599" s="54"/>
    </row>
    <row r="600" spans="1:1" ht="14.25" customHeight="1" x14ac:dyDescent="0.35">
      <c r="A600" s="54"/>
    </row>
    <row r="601" spans="1:1" ht="14.25" customHeight="1" x14ac:dyDescent="0.35">
      <c r="A601" s="54"/>
    </row>
    <row r="602" spans="1:1" ht="14.25" customHeight="1" x14ac:dyDescent="0.35">
      <c r="A602" s="54"/>
    </row>
    <row r="603" spans="1:1" ht="14.25" customHeight="1" x14ac:dyDescent="0.35">
      <c r="A603" s="54"/>
    </row>
    <row r="604" spans="1:1" ht="14.25" customHeight="1" x14ac:dyDescent="0.35">
      <c r="A604" s="54"/>
    </row>
    <row r="605" spans="1:1" ht="14.25" customHeight="1" x14ac:dyDescent="0.35">
      <c r="A605" s="54"/>
    </row>
    <row r="606" spans="1:1" ht="14.25" customHeight="1" x14ac:dyDescent="0.35">
      <c r="A606" s="54"/>
    </row>
    <row r="607" spans="1:1" ht="14.25" customHeight="1" x14ac:dyDescent="0.35">
      <c r="A607" s="54"/>
    </row>
    <row r="608" spans="1:1" ht="14.25" customHeight="1" x14ac:dyDescent="0.35">
      <c r="A608" s="54"/>
    </row>
    <row r="609" spans="1:1" ht="14.25" customHeight="1" x14ac:dyDescent="0.35">
      <c r="A609" s="54"/>
    </row>
    <row r="610" spans="1:1" ht="14.25" customHeight="1" x14ac:dyDescent="0.35">
      <c r="A610" s="54"/>
    </row>
    <row r="611" spans="1:1" ht="14.25" customHeight="1" x14ac:dyDescent="0.35">
      <c r="A611" s="54"/>
    </row>
    <row r="612" spans="1:1" ht="14.25" customHeight="1" x14ac:dyDescent="0.35">
      <c r="A612" s="54"/>
    </row>
    <row r="613" spans="1:1" ht="14.25" customHeight="1" x14ac:dyDescent="0.35">
      <c r="A613" s="54"/>
    </row>
    <row r="614" spans="1:1" ht="14.25" customHeight="1" x14ac:dyDescent="0.35">
      <c r="A614" s="54"/>
    </row>
    <row r="615" spans="1:1" ht="14.25" customHeight="1" x14ac:dyDescent="0.35">
      <c r="A615" s="54"/>
    </row>
    <row r="616" spans="1:1" ht="14.25" customHeight="1" x14ac:dyDescent="0.35">
      <c r="A616" s="54"/>
    </row>
    <row r="617" spans="1:1" ht="14.25" customHeight="1" x14ac:dyDescent="0.35">
      <c r="A617" s="54"/>
    </row>
    <row r="618" spans="1:1" ht="14.25" customHeight="1" x14ac:dyDescent="0.35">
      <c r="A618" s="54"/>
    </row>
    <row r="619" spans="1:1" ht="14.25" customHeight="1" x14ac:dyDescent="0.35">
      <c r="A619" s="54"/>
    </row>
    <row r="620" spans="1:1" ht="14.25" customHeight="1" x14ac:dyDescent="0.35">
      <c r="A620" s="54"/>
    </row>
    <row r="621" spans="1:1" ht="14.25" customHeight="1" x14ac:dyDescent="0.35">
      <c r="A621" s="54"/>
    </row>
    <row r="622" spans="1:1" ht="14.25" customHeight="1" x14ac:dyDescent="0.35">
      <c r="A622" s="54"/>
    </row>
    <row r="623" spans="1:1" ht="14.25" customHeight="1" x14ac:dyDescent="0.35">
      <c r="A623" s="54"/>
    </row>
    <row r="624" spans="1:1" ht="14.25" customHeight="1" x14ac:dyDescent="0.35">
      <c r="A624" s="54"/>
    </row>
    <row r="625" spans="1:1" ht="14.25" customHeight="1" x14ac:dyDescent="0.35">
      <c r="A625" s="54"/>
    </row>
    <row r="626" spans="1:1" ht="14.25" customHeight="1" x14ac:dyDescent="0.35">
      <c r="A626" s="54"/>
    </row>
    <row r="627" spans="1:1" ht="14.25" customHeight="1" x14ac:dyDescent="0.35">
      <c r="A627" s="54"/>
    </row>
    <row r="628" spans="1:1" ht="14.25" customHeight="1" x14ac:dyDescent="0.35">
      <c r="A628" s="54"/>
    </row>
    <row r="629" spans="1:1" ht="14.25" customHeight="1" x14ac:dyDescent="0.35">
      <c r="A629" s="54"/>
    </row>
    <row r="630" spans="1:1" ht="14.25" customHeight="1" x14ac:dyDescent="0.35">
      <c r="A630" s="54"/>
    </row>
    <row r="631" spans="1:1" ht="14.25" customHeight="1" x14ac:dyDescent="0.35">
      <c r="A631" s="54"/>
    </row>
    <row r="632" spans="1:1" ht="14.25" customHeight="1" x14ac:dyDescent="0.35">
      <c r="A632" s="54"/>
    </row>
    <row r="633" spans="1:1" ht="14.25" customHeight="1" x14ac:dyDescent="0.35">
      <c r="A633" s="54"/>
    </row>
    <row r="634" spans="1:1" ht="14.25" customHeight="1" x14ac:dyDescent="0.35">
      <c r="A634" s="54"/>
    </row>
    <row r="635" spans="1:1" ht="14.25" customHeight="1" x14ac:dyDescent="0.35">
      <c r="A635" s="54"/>
    </row>
    <row r="636" spans="1:1" ht="14.25" customHeight="1" x14ac:dyDescent="0.35">
      <c r="A636" s="54"/>
    </row>
    <row r="637" spans="1:1" ht="14.25" customHeight="1" x14ac:dyDescent="0.35">
      <c r="A637" s="54"/>
    </row>
    <row r="638" spans="1:1" ht="14.25" customHeight="1" x14ac:dyDescent="0.35">
      <c r="A638" s="54"/>
    </row>
    <row r="639" spans="1:1" ht="14.25" customHeight="1" x14ac:dyDescent="0.35">
      <c r="A639" s="54"/>
    </row>
    <row r="640" spans="1:1" ht="14.25" customHeight="1" x14ac:dyDescent="0.35">
      <c r="A640" s="54"/>
    </row>
    <row r="641" spans="1:1" ht="14.25" customHeight="1" x14ac:dyDescent="0.35">
      <c r="A641" s="54"/>
    </row>
    <row r="642" spans="1:1" ht="14.25" customHeight="1" x14ac:dyDescent="0.35">
      <c r="A642" s="54"/>
    </row>
    <row r="643" spans="1:1" ht="14.25" customHeight="1" x14ac:dyDescent="0.35">
      <c r="A643" s="54"/>
    </row>
    <row r="644" spans="1:1" ht="14.25" customHeight="1" x14ac:dyDescent="0.35">
      <c r="A644" s="54"/>
    </row>
    <row r="645" spans="1:1" ht="14.25" customHeight="1" x14ac:dyDescent="0.35">
      <c r="A645" s="54"/>
    </row>
    <row r="646" spans="1:1" ht="14.25" customHeight="1" x14ac:dyDescent="0.35">
      <c r="A646" s="54"/>
    </row>
    <row r="647" spans="1:1" ht="14.25" customHeight="1" x14ac:dyDescent="0.35">
      <c r="A647" s="54"/>
    </row>
    <row r="648" spans="1:1" ht="14.25" customHeight="1" x14ac:dyDescent="0.35">
      <c r="A648" s="54"/>
    </row>
    <row r="649" spans="1:1" ht="14.25" customHeight="1" x14ac:dyDescent="0.35">
      <c r="A649" s="54"/>
    </row>
    <row r="650" spans="1:1" ht="14.25" customHeight="1" x14ac:dyDescent="0.35">
      <c r="A650" s="54"/>
    </row>
    <row r="651" spans="1:1" ht="14.25" customHeight="1" x14ac:dyDescent="0.35">
      <c r="A651" s="54"/>
    </row>
    <row r="652" spans="1:1" ht="14.25" customHeight="1" x14ac:dyDescent="0.35">
      <c r="A652" s="54"/>
    </row>
    <row r="653" spans="1:1" ht="14.25" customHeight="1" x14ac:dyDescent="0.35">
      <c r="A653" s="54"/>
    </row>
    <row r="654" spans="1:1" ht="14.25" customHeight="1" x14ac:dyDescent="0.35">
      <c r="A654" s="54"/>
    </row>
    <row r="655" spans="1:1" ht="14.25" customHeight="1" x14ac:dyDescent="0.35">
      <c r="A655" s="54"/>
    </row>
    <row r="656" spans="1:1" ht="14.25" customHeight="1" x14ac:dyDescent="0.35">
      <c r="A656" s="54"/>
    </row>
    <row r="657" spans="1:1" ht="14.25" customHeight="1" x14ac:dyDescent="0.35">
      <c r="A657" s="54"/>
    </row>
    <row r="658" spans="1:1" ht="14.25" customHeight="1" x14ac:dyDescent="0.35">
      <c r="A658" s="54"/>
    </row>
    <row r="659" spans="1:1" ht="14.25" customHeight="1" x14ac:dyDescent="0.35">
      <c r="A659" s="54"/>
    </row>
    <row r="660" spans="1:1" ht="14.25" customHeight="1" x14ac:dyDescent="0.35">
      <c r="A660" s="54"/>
    </row>
    <row r="661" spans="1:1" ht="14.25" customHeight="1" x14ac:dyDescent="0.35">
      <c r="A661" s="54"/>
    </row>
    <row r="662" spans="1:1" ht="14.25" customHeight="1" x14ac:dyDescent="0.35">
      <c r="A662" s="54"/>
    </row>
    <row r="663" spans="1:1" ht="14.25" customHeight="1" x14ac:dyDescent="0.35">
      <c r="A663" s="54"/>
    </row>
    <row r="664" spans="1:1" ht="14.25" customHeight="1" x14ac:dyDescent="0.35">
      <c r="A664" s="54"/>
    </row>
    <row r="665" spans="1:1" ht="14.25" customHeight="1" x14ac:dyDescent="0.35">
      <c r="A665" s="54"/>
    </row>
    <row r="666" spans="1:1" ht="14.25" customHeight="1" x14ac:dyDescent="0.35">
      <c r="A666" s="54"/>
    </row>
    <row r="667" spans="1:1" ht="14.25" customHeight="1" x14ac:dyDescent="0.35">
      <c r="A667" s="54"/>
    </row>
    <row r="668" spans="1:1" ht="14.25" customHeight="1" x14ac:dyDescent="0.35">
      <c r="A668" s="54"/>
    </row>
    <row r="669" spans="1:1" ht="14.25" customHeight="1" x14ac:dyDescent="0.35">
      <c r="A669" s="54"/>
    </row>
    <row r="670" spans="1:1" ht="14.25" customHeight="1" x14ac:dyDescent="0.35">
      <c r="A670" s="54"/>
    </row>
    <row r="671" spans="1:1" ht="14.25" customHeight="1" x14ac:dyDescent="0.35">
      <c r="A671" s="54"/>
    </row>
    <row r="672" spans="1:1" ht="14.25" customHeight="1" x14ac:dyDescent="0.35">
      <c r="A672" s="54"/>
    </row>
    <row r="673" spans="1:1" ht="14.25" customHeight="1" x14ac:dyDescent="0.35">
      <c r="A673" s="54"/>
    </row>
    <row r="674" spans="1:1" ht="14.25" customHeight="1" x14ac:dyDescent="0.35">
      <c r="A674" s="54"/>
    </row>
    <row r="675" spans="1:1" ht="14.25" customHeight="1" x14ac:dyDescent="0.35">
      <c r="A675" s="54"/>
    </row>
    <row r="676" spans="1:1" ht="14.25" customHeight="1" x14ac:dyDescent="0.35">
      <c r="A676" s="54"/>
    </row>
    <row r="677" spans="1:1" ht="14.25" customHeight="1" x14ac:dyDescent="0.35">
      <c r="A677" s="54"/>
    </row>
    <row r="678" spans="1:1" ht="14.25" customHeight="1" x14ac:dyDescent="0.35">
      <c r="A678" s="54"/>
    </row>
    <row r="679" spans="1:1" ht="14.25" customHeight="1" x14ac:dyDescent="0.35">
      <c r="A679" s="54"/>
    </row>
    <row r="680" spans="1:1" ht="14.25" customHeight="1" x14ac:dyDescent="0.35">
      <c r="A680" s="54"/>
    </row>
    <row r="681" spans="1:1" ht="14.25" customHeight="1" x14ac:dyDescent="0.35">
      <c r="A681" s="54"/>
    </row>
    <row r="682" spans="1:1" ht="14.25" customHeight="1" x14ac:dyDescent="0.35">
      <c r="A682" s="54"/>
    </row>
    <row r="683" spans="1:1" ht="14.25" customHeight="1" x14ac:dyDescent="0.35">
      <c r="A683" s="54"/>
    </row>
    <row r="684" spans="1:1" ht="14.25" customHeight="1" x14ac:dyDescent="0.35">
      <c r="A684" s="54"/>
    </row>
    <row r="685" spans="1:1" ht="14.25" customHeight="1" x14ac:dyDescent="0.35">
      <c r="A685" s="54"/>
    </row>
    <row r="686" spans="1:1" ht="14.25" customHeight="1" x14ac:dyDescent="0.35">
      <c r="A686" s="54"/>
    </row>
    <row r="687" spans="1:1" ht="14.25" customHeight="1" x14ac:dyDescent="0.35">
      <c r="A687" s="54"/>
    </row>
    <row r="688" spans="1:1" ht="14.25" customHeight="1" x14ac:dyDescent="0.35">
      <c r="A688" s="54"/>
    </row>
    <row r="689" spans="1:1" ht="14.25" customHeight="1" x14ac:dyDescent="0.35">
      <c r="A689" s="54"/>
    </row>
    <row r="690" spans="1:1" ht="14.25" customHeight="1" x14ac:dyDescent="0.35">
      <c r="A690" s="54"/>
    </row>
    <row r="691" spans="1:1" ht="14.25" customHeight="1" x14ac:dyDescent="0.35">
      <c r="A691" s="54"/>
    </row>
    <row r="692" spans="1:1" ht="14.25" customHeight="1" x14ac:dyDescent="0.35">
      <c r="A692" s="54"/>
    </row>
    <row r="693" spans="1:1" ht="14.25" customHeight="1" x14ac:dyDescent="0.35">
      <c r="A693" s="54"/>
    </row>
    <row r="694" spans="1:1" ht="14.25" customHeight="1" x14ac:dyDescent="0.35">
      <c r="A694" s="54"/>
    </row>
    <row r="695" spans="1:1" ht="14.25" customHeight="1" x14ac:dyDescent="0.35">
      <c r="A695" s="54"/>
    </row>
    <row r="696" spans="1:1" ht="14.25" customHeight="1" x14ac:dyDescent="0.35">
      <c r="A696" s="54"/>
    </row>
    <row r="697" spans="1:1" ht="14.25" customHeight="1" x14ac:dyDescent="0.35">
      <c r="A697" s="54"/>
    </row>
    <row r="698" spans="1:1" ht="14.25" customHeight="1" x14ac:dyDescent="0.35">
      <c r="A698" s="54"/>
    </row>
    <row r="699" spans="1:1" ht="14.25" customHeight="1" x14ac:dyDescent="0.35">
      <c r="A699" s="54"/>
    </row>
    <row r="700" spans="1:1" ht="14.25" customHeight="1" x14ac:dyDescent="0.35">
      <c r="A700" s="54"/>
    </row>
    <row r="701" spans="1:1" ht="14.25" customHeight="1" x14ac:dyDescent="0.35">
      <c r="A701" s="54"/>
    </row>
    <row r="702" spans="1:1" ht="14.25" customHeight="1" x14ac:dyDescent="0.35">
      <c r="A702" s="54"/>
    </row>
    <row r="703" spans="1:1" ht="14.25" customHeight="1" x14ac:dyDescent="0.35">
      <c r="A703" s="54"/>
    </row>
    <row r="704" spans="1:1" ht="14.25" customHeight="1" x14ac:dyDescent="0.35">
      <c r="A704" s="54"/>
    </row>
    <row r="705" spans="1:1" ht="14.25" customHeight="1" x14ac:dyDescent="0.35">
      <c r="A705" s="54"/>
    </row>
    <row r="706" spans="1:1" ht="14.25" customHeight="1" x14ac:dyDescent="0.35">
      <c r="A706" s="54"/>
    </row>
    <row r="707" spans="1:1" ht="14.25" customHeight="1" x14ac:dyDescent="0.35">
      <c r="A707" s="54"/>
    </row>
    <row r="708" spans="1:1" ht="14.25" customHeight="1" x14ac:dyDescent="0.35">
      <c r="A708" s="54"/>
    </row>
    <row r="709" spans="1:1" ht="14.25" customHeight="1" x14ac:dyDescent="0.35">
      <c r="A709" s="54"/>
    </row>
    <row r="710" spans="1:1" ht="14.25" customHeight="1" x14ac:dyDescent="0.35">
      <c r="A710" s="54"/>
    </row>
    <row r="711" spans="1:1" ht="14.25" customHeight="1" x14ac:dyDescent="0.35">
      <c r="A711" s="54"/>
    </row>
    <row r="712" spans="1:1" ht="14.25" customHeight="1" x14ac:dyDescent="0.35">
      <c r="A712" s="54"/>
    </row>
    <row r="713" spans="1:1" ht="14.25" customHeight="1" x14ac:dyDescent="0.35">
      <c r="A713" s="54"/>
    </row>
    <row r="714" spans="1:1" ht="14.25" customHeight="1" x14ac:dyDescent="0.35">
      <c r="A714" s="54"/>
    </row>
    <row r="715" spans="1:1" ht="14.25" customHeight="1" x14ac:dyDescent="0.35">
      <c r="A715" s="54"/>
    </row>
    <row r="716" spans="1:1" ht="14.25" customHeight="1" x14ac:dyDescent="0.35">
      <c r="A716" s="54"/>
    </row>
    <row r="717" spans="1:1" ht="14.25" customHeight="1" x14ac:dyDescent="0.35">
      <c r="A717" s="54"/>
    </row>
    <row r="718" spans="1:1" ht="14.25" customHeight="1" x14ac:dyDescent="0.35">
      <c r="A718" s="54"/>
    </row>
    <row r="719" spans="1:1" ht="14.25" customHeight="1" x14ac:dyDescent="0.35">
      <c r="A719" s="54"/>
    </row>
    <row r="720" spans="1:1" ht="14.25" customHeight="1" x14ac:dyDescent="0.35">
      <c r="A720" s="54"/>
    </row>
    <row r="721" spans="1:1" ht="14.25" customHeight="1" x14ac:dyDescent="0.35">
      <c r="A721" s="54"/>
    </row>
    <row r="722" spans="1:1" ht="14.25" customHeight="1" x14ac:dyDescent="0.35">
      <c r="A722" s="54"/>
    </row>
    <row r="723" spans="1:1" ht="14.25" customHeight="1" x14ac:dyDescent="0.35">
      <c r="A723" s="54"/>
    </row>
    <row r="724" spans="1:1" ht="14.25" customHeight="1" x14ac:dyDescent="0.35">
      <c r="A724" s="54"/>
    </row>
    <row r="725" spans="1:1" ht="14.25" customHeight="1" x14ac:dyDescent="0.35">
      <c r="A725" s="54"/>
    </row>
    <row r="726" spans="1:1" ht="14.25" customHeight="1" x14ac:dyDescent="0.35">
      <c r="A726" s="54"/>
    </row>
    <row r="727" spans="1:1" ht="14.25" customHeight="1" x14ac:dyDescent="0.35">
      <c r="A727" s="54"/>
    </row>
    <row r="728" spans="1:1" ht="14.25" customHeight="1" x14ac:dyDescent="0.35">
      <c r="A728" s="54"/>
    </row>
    <row r="729" spans="1:1" ht="14.25" customHeight="1" x14ac:dyDescent="0.35">
      <c r="A729" s="54"/>
    </row>
    <row r="730" spans="1:1" ht="14.25" customHeight="1" x14ac:dyDescent="0.35">
      <c r="A730" s="54"/>
    </row>
    <row r="731" spans="1:1" ht="14.25" customHeight="1" x14ac:dyDescent="0.35">
      <c r="A731" s="54"/>
    </row>
    <row r="732" spans="1:1" ht="14.25" customHeight="1" x14ac:dyDescent="0.35">
      <c r="A732" s="54"/>
    </row>
    <row r="733" spans="1:1" ht="14.25" customHeight="1" x14ac:dyDescent="0.35">
      <c r="A733" s="54"/>
    </row>
    <row r="734" spans="1:1" ht="14.25" customHeight="1" x14ac:dyDescent="0.35">
      <c r="A734" s="54"/>
    </row>
    <row r="735" spans="1:1" ht="14.25" customHeight="1" x14ac:dyDescent="0.35">
      <c r="A735" s="54"/>
    </row>
    <row r="736" spans="1:1" ht="14.25" customHeight="1" x14ac:dyDescent="0.35">
      <c r="A736" s="54"/>
    </row>
    <row r="737" spans="1:1" ht="14.25" customHeight="1" x14ac:dyDescent="0.35">
      <c r="A737" s="54"/>
    </row>
    <row r="738" spans="1:1" ht="14.25" customHeight="1" x14ac:dyDescent="0.35">
      <c r="A738" s="54"/>
    </row>
    <row r="739" spans="1:1" ht="14.25" customHeight="1" x14ac:dyDescent="0.35">
      <c r="A739" s="54"/>
    </row>
    <row r="740" spans="1:1" ht="14.25" customHeight="1" x14ac:dyDescent="0.35">
      <c r="A740" s="54"/>
    </row>
    <row r="741" spans="1:1" ht="14.25" customHeight="1" x14ac:dyDescent="0.35">
      <c r="A741" s="54"/>
    </row>
    <row r="742" spans="1:1" ht="14.25" customHeight="1" x14ac:dyDescent="0.35">
      <c r="A742" s="54"/>
    </row>
    <row r="743" spans="1:1" ht="14.25" customHeight="1" x14ac:dyDescent="0.35">
      <c r="A743" s="54"/>
    </row>
    <row r="744" spans="1:1" ht="14.25" customHeight="1" x14ac:dyDescent="0.35">
      <c r="A744" s="54"/>
    </row>
    <row r="745" spans="1:1" ht="14.25" customHeight="1" x14ac:dyDescent="0.35">
      <c r="A745" s="54"/>
    </row>
    <row r="746" spans="1:1" ht="14.25" customHeight="1" x14ac:dyDescent="0.35">
      <c r="A746" s="54"/>
    </row>
    <row r="747" spans="1:1" ht="14.25" customHeight="1" x14ac:dyDescent="0.35">
      <c r="A747" s="54"/>
    </row>
    <row r="748" spans="1:1" ht="14.25" customHeight="1" x14ac:dyDescent="0.35">
      <c r="A748" s="54"/>
    </row>
    <row r="749" spans="1:1" ht="14.25" customHeight="1" x14ac:dyDescent="0.35">
      <c r="A749" s="54"/>
    </row>
    <row r="750" spans="1:1" ht="14.25" customHeight="1" x14ac:dyDescent="0.35">
      <c r="A750" s="54"/>
    </row>
    <row r="751" spans="1:1" ht="14.25" customHeight="1" x14ac:dyDescent="0.35">
      <c r="A751" s="54"/>
    </row>
    <row r="752" spans="1:1" ht="14.25" customHeight="1" x14ac:dyDescent="0.35">
      <c r="A752" s="54"/>
    </row>
    <row r="753" spans="1:1" ht="14.25" customHeight="1" x14ac:dyDescent="0.35">
      <c r="A753" s="54"/>
    </row>
    <row r="754" spans="1:1" ht="14.25" customHeight="1" x14ac:dyDescent="0.35">
      <c r="A754" s="54"/>
    </row>
    <row r="755" spans="1:1" ht="14.25" customHeight="1" x14ac:dyDescent="0.35">
      <c r="A755" s="54"/>
    </row>
    <row r="756" spans="1:1" ht="14.25" customHeight="1" x14ac:dyDescent="0.35">
      <c r="A756" s="54"/>
    </row>
    <row r="757" spans="1:1" ht="14.25" customHeight="1" x14ac:dyDescent="0.35">
      <c r="A757" s="54"/>
    </row>
    <row r="758" spans="1:1" ht="14.25" customHeight="1" x14ac:dyDescent="0.35">
      <c r="A758" s="54"/>
    </row>
    <row r="759" spans="1:1" ht="14.25" customHeight="1" x14ac:dyDescent="0.35">
      <c r="A759" s="54"/>
    </row>
    <row r="760" spans="1:1" ht="14.25" customHeight="1" x14ac:dyDescent="0.35">
      <c r="A760" s="54"/>
    </row>
    <row r="761" spans="1:1" ht="14.25" customHeight="1" x14ac:dyDescent="0.35">
      <c r="A761" s="54"/>
    </row>
    <row r="762" spans="1:1" ht="14.25" customHeight="1" x14ac:dyDescent="0.35">
      <c r="A762" s="54"/>
    </row>
    <row r="763" spans="1:1" ht="14.25" customHeight="1" x14ac:dyDescent="0.35">
      <c r="A763" s="54"/>
    </row>
    <row r="764" spans="1:1" ht="14.25" customHeight="1" x14ac:dyDescent="0.35">
      <c r="A764" s="54"/>
    </row>
    <row r="765" spans="1:1" ht="14.25" customHeight="1" x14ac:dyDescent="0.35">
      <c r="A765" s="54"/>
    </row>
    <row r="766" spans="1:1" ht="14.25" customHeight="1" x14ac:dyDescent="0.35">
      <c r="A766" s="54"/>
    </row>
    <row r="767" spans="1:1" ht="14.25" customHeight="1" x14ac:dyDescent="0.35">
      <c r="A767" s="54"/>
    </row>
    <row r="768" spans="1:1" ht="14.25" customHeight="1" x14ac:dyDescent="0.35">
      <c r="A768" s="54"/>
    </row>
    <row r="769" spans="1:1" ht="14.25" customHeight="1" x14ac:dyDescent="0.35">
      <c r="A769" s="54"/>
    </row>
    <row r="770" spans="1:1" ht="14.25" customHeight="1" x14ac:dyDescent="0.35">
      <c r="A770" s="54"/>
    </row>
    <row r="771" spans="1:1" ht="14.25" customHeight="1" x14ac:dyDescent="0.35">
      <c r="A771" s="54"/>
    </row>
    <row r="772" spans="1:1" ht="14.25" customHeight="1" x14ac:dyDescent="0.35">
      <c r="A772" s="54"/>
    </row>
    <row r="773" spans="1:1" ht="14.25" customHeight="1" x14ac:dyDescent="0.35">
      <c r="A773" s="54"/>
    </row>
    <row r="774" spans="1:1" ht="14.25" customHeight="1" x14ac:dyDescent="0.35">
      <c r="A774" s="54"/>
    </row>
    <row r="775" spans="1:1" ht="14.25" customHeight="1" x14ac:dyDescent="0.35">
      <c r="A775" s="54"/>
    </row>
    <row r="776" spans="1:1" ht="14.25" customHeight="1" x14ac:dyDescent="0.35">
      <c r="A776" s="54"/>
    </row>
    <row r="777" spans="1:1" ht="14.25" customHeight="1" x14ac:dyDescent="0.35">
      <c r="A777" s="54"/>
    </row>
    <row r="778" spans="1:1" ht="14.25" customHeight="1" x14ac:dyDescent="0.35">
      <c r="A778" s="54"/>
    </row>
    <row r="779" spans="1:1" ht="14.25" customHeight="1" x14ac:dyDescent="0.35">
      <c r="A779" s="54"/>
    </row>
    <row r="780" spans="1:1" ht="14.25" customHeight="1" x14ac:dyDescent="0.35">
      <c r="A780" s="54"/>
    </row>
    <row r="781" spans="1:1" ht="14.25" customHeight="1" x14ac:dyDescent="0.35">
      <c r="A781" s="54"/>
    </row>
    <row r="782" spans="1:1" ht="14.25" customHeight="1" x14ac:dyDescent="0.35">
      <c r="A782" s="54"/>
    </row>
    <row r="783" spans="1:1" ht="14.25" customHeight="1" x14ac:dyDescent="0.35">
      <c r="A783" s="54"/>
    </row>
    <row r="784" spans="1:1" ht="14.25" customHeight="1" x14ac:dyDescent="0.35">
      <c r="A784" s="54"/>
    </row>
    <row r="785" spans="1:1" ht="14.25" customHeight="1" x14ac:dyDescent="0.35">
      <c r="A785" s="54"/>
    </row>
    <row r="786" spans="1:1" ht="14.25" customHeight="1" x14ac:dyDescent="0.35">
      <c r="A786" s="54"/>
    </row>
    <row r="787" spans="1:1" ht="14.25" customHeight="1" x14ac:dyDescent="0.35">
      <c r="A787" s="54"/>
    </row>
    <row r="788" spans="1:1" ht="14.25" customHeight="1" x14ac:dyDescent="0.35">
      <c r="A788" s="54"/>
    </row>
    <row r="789" spans="1:1" ht="14.25" customHeight="1" x14ac:dyDescent="0.35">
      <c r="A789" s="54"/>
    </row>
    <row r="790" spans="1:1" ht="14.25" customHeight="1" x14ac:dyDescent="0.35">
      <c r="A790" s="54"/>
    </row>
    <row r="791" spans="1:1" ht="14.25" customHeight="1" x14ac:dyDescent="0.35">
      <c r="A791" s="54"/>
    </row>
    <row r="792" spans="1:1" ht="14.25" customHeight="1" x14ac:dyDescent="0.35">
      <c r="A792" s="54"/>
    </row>
    <row r="793" spans="1:1" ht="14.25" customHeight="1" x14ac:dyDescent="0.35">
      <c r="A793" s="54"/>
    </row>
    <row r="794" spans="1:1" ht="14.25" customHeight="1" x14ac:dyDescent="0.35">
      <c r="A794" s="54"/>
    </row>
    <row r="795" spans="1:1" ht="14.25" customHeight="1" x14ac:dyDescent="0.35">
      <c r="A795" s="54"/>
    </row>
    <row r="796" spans="1:1" ht="14.25" customHeight="1" x14ac:dyDescent="0.35">
      <c r="A796" s="54"/>
    </row>
    <row r="797" spans="1:1" ht="14.25" customHeight="1" x14ac:dyDescent="0.35">
      <c r="A797" s="54"/>
    </row>
    <row r="798" spans="1:1" ht="14.25" customHeight="1" x14ac:dyDescent="0.35">
      <c r="A798" s="54"/>
    </row>
    <row r="799" spans="1:1" ht="14.25" customHeight="1" x14ac:dyDescent="0.35">
      <c r="A799" s="54"/>
    </row>
    <row r="800" spans="1:1" ht="14.25" customHeight="1" x14ac:dyDescent="0.35">
      <c r="A800" s="54"/>
    </row>
    <row r="801" spans="1:1" ht="14.25" customHeight="1" x14ac:dyDescent="0.35">
      <c r="A801" s="54"/>
    </row>
    <row r="802" spans="1:1" ht="14.25" customHeight="1" x14ac:dyDescent="0.35">
      <c r="A802" s="54"/>
    </row>
    <row r="803" spans="1:1" ht="14.25" customHeight="1" x14ac:dyDescent="0.35">
      <c r="A803" s="54"/>
    </row>
    <row r="804" spans="1:1" ht="14.25" customHeight="1" x14ac:dyDescent="0.35">
      <c r="A804" s="54"/>
    </row>
    <row r="805" spans="1:1" ht="14.25" customHeight="1" x14ac:dyDescent="0.35">
      <c r="A805" s="54"/>
    </row>
    <row r="806" spans="1:1" ht="14.25" customHeight="1" x14ac:dyDescent="0.35">
      <c r="A806" s="54"/>
    </row>
    <row r="807" spans="1:1" ht="14.25" customHeight="1" x14ac:dyDescent="0.35">
      <c r="A807" s="54"/>
    </row>
    <row r="808" spans="1:1" ht="14.25" customHeight="1" x14ac:dyDescent="0.35">
      <c r="A808" s="54"/>
    </row>
    <row r="809" spans="1:1" ht="14.25" customHeight="1" x14ac:dyDescent="0.35">
      <c r="A809" s="54"/>
    </row>
    <row r="810" spans="1:1" ht="14.25" customHeight="1" x14ac:dyDescent="0.35">
      <c r="A810" s="54"/>
    </row>
    <row r="811" spans="1:1" ht="14.25" customHeight="1" x14ac:dyDescent="0.35">
      <c r="A811" s="54"/>
    </row>
    <row r="812" spans="1:1" ht="14.25" customHeight="1" x14ac:dyDescent="0.35">
      <c r="A812" s="54"/>
    </row>
    <row r="813" spans="1:1" ht="14.25" customHeight="1" x14ac:dyDescent="0.35">
      <c r="A813" s="54"/>
    </row>
    <row r="814" spans="1:1" ht="14.25" customHeight="1" x14ac:dyDescent="0.35">
      <c r="A814" s="54"/>
    </row>
    <row r="815" spans="1:1" ht="14.25" customHeight="1" x14ac:dyDescent="0.35">
      <c r="A815" s="54"/>
    </row>
    <row r="816" spans="1:1" ht="14.25" customHeight="1" x14ac:dyDescent="0.35">
      <c r="A816" s="54"/>
    </row>
    <row r="817" spans="1:1" ht="14.25" customHeight="1" x14ac:dyDescent="0.35">
      <c r="A817" s="54"/>
    </row>
    <row r="818" spans="1:1" ht="14.25" customHeight="1" x14ac:dyDescent="0.35">
      <c r="A818" s="54"/>
    </row>
    <row r="819" spans="1:1" ht="14.25" customHeight="1" x14ac:dyDescent="0.35">
      <c r="A819" s="54"/>
    </row>
    <row r="820" spans="1:1" ht="14.25" customHeight="1" x14ac:dyDescent="0.35">
      <c r="A820" s="54"/>
    </row>
    <row r="821" spans="1:1" ht="14.25" customHeight="1" x14ac:dyDescent="0.35">
      <c r="A821" s="54"/>
    </row>
    <row r="822" spans="1:1" ht="14.25" customHeight="1" x14ac:dyDescent="0.35">
      <c r="A822" s="54"/>
    </row>
    <row r="823" spans="1:1" ht="14.25" customHeight="1" x14ac:dyDescent="0.35">
      <c r="A823" s="54"/>
    </row>
    <row r="824" spans="1:1" ht="14.25" customHeight="1" x14ac:dyDescent="0.35">
      <c r="A824" s="54"/>
    </row>
    <row r="825" spans="1:1" ht="14.25" customHeight="1" x14ac:dyDescent="0.35">
      <c r="A825" s="54"/>
    </row>
    <row r="826" spans="1:1" ht="14.25" customHeight="1" x14ac:dyDescent="0.35">
      <c r="A826" s="54"/>
    </row>
    <row r="827" spans="1:1" ht="14.25" customHeight="1" x14ac:dyDescent="0.35">
      <c r="A827" s="54"/>
    </row>
    <row r="828" spans="1:1" ht="14.25" customHeight="1" x14ac:dyDescent="0.35">
      <c r="A828" s="54"/>
    </row>
    <row r="829" spans="1:1" ht="14.25" customHeight="1" x14ac:dyDescent="0.35">
      <c r="A829" s="54"/>
    </row>
    <row r="830" spans="1:1" ht="14.25" customHeight="1" x14ac:dyDescent="0.35">
      <c r="A830" s="54"/>
    </row>
    <row r="831" spans="1:1" ht="14.25" customHeight="1" x14ac:dyDescent="0.35">
      <c r="A831" s="54"/>
    </row>
    <row r="832" spans="1:1" ht="14.25" customHeight="1" x14ac:dyDescent="0.35">
      <c r="A832" s="54"/>
    </row>
    <row r="833" spans="1:1" ht="14.25" customHeight="1" x14ac:dyDescent="0.35">
      <c r="A833" s="54"/>
    </row>
    <row r="834" spans="1:1" ht="14.25" customHeight="1" x14ac:dyDescent="0.35">
      <c r="A834" s="54"/>
    </row>
    <row r="835" spans="1:1" ht="14.25" customHeight="1" x14ac:dyDescent="0.35">
      <c r="A835" s="54"/>
    </row>
    <row r="836" spans="1:1" ht="14.25" customHeight="1" x14ac:dyDescent="0.35">
      <c r="A836" s="54"/>
    </row>
    <row r="837" spans="1:1" ht="14.25" customHeight="1" x14ac:dyDescent="0.35">
      <c r="A837" s="54"/>
    </row>
    <row r="838" spans="1:1" ht="14.25" customHeight="1" x14ac:dyDescent="0.35">
      <c r="A838" s="54"/>
    </row>
    <row r="839" spans="1:1" ht="14.25" customHeight="1" x14ac:dyDescent="0.35">
      <c r="A839" s="54"/>
    </row>
    <row r="840" spans="1:1" ht="14.25" customHeight="1" x14ac:dyDescent="0.35">
      <c r="A840" s="54"/>
    </row>
    <row r="841" spans="1:1" ht="14.25" customHeight="1" x14ac:dyDescent="0.35">
      <c r="A841" s="54"/>
    </row>
    <row r="842" spans="1:1" ht="14.25" customHeight="1" x14ac:dyDescent="0.35">
      <c r="A842" s="54"/>
    </row>
    <row r="843" spans="1:1" ht="14.25" customHeight="1" x14ac:dyDescent="0.35">
      <c r="A843" s="54"/>
    </row>
    <row r="844" spans="1:1" ht="14.25" customHeight="1" x14ac:dyDescent="0.35">
      <c r="A844" s="54"/>
    </row>
    <row r="845" spans="1:1" ht="14.25" customHeight="1" x14ac:dyDescent="0.35">
      <c r="A845" s="54"/>
    </row>
    <row r="846" spans="1:1" ht="14.25" customHeight="1" x14ac:dyDescent="0.35">
      <c r="A846" s="54"/>
    </row>
    <row r="847" spans="1:1" ht="14.25" customHeight="1" x14ac:dyDescent="0.35">
      <c r="A847" s="54"/>
    </row>
    <row r="848" spans="1:1" ht="14.25" customHeight="1" x14ac:dyDescent="0.35">
      <c r="A848" s="54"/>
    </row>
    <row r="849" spans="1:1" ht="14.25" customHeight="1" x14ac:dyDescent="0.35">
      <c r="A849" s="54"/>
    </row>
    <row r="850" spans="1:1" ht="14.25" customHeight="1" x14ac:dyDescent="0.35">
      <c r="A850" s="54"/>
    </row>
    <row r="851" spans="1:1" ht="14.25" customHeight="1" x14ac:dyDescent="0.35">
      <c r="A851" s="54"/>
    </row>
    <row r="852" spans="1:1" ht="14.25" customHeight="1" x14ac:dyDescent="0.35">
      <c r="A852" s="54"/>
    </row>
    <row r="853" spans="1:1" ht="14.25" customHeight="1" x14ac:dyDescent="0.35">
      <c r="A853" s="54"/>
    </row>
    <row r="854" spans="1:1" ht="14.25" customHeight="1" x14ac:dyDescent="0.35">
      <c r="A854" s="54"/>
    </row>
    <row r="855" spans="1:1" ht="14.25" customHeight="1" x14ac:dyDescent="0.35">
      <c r="A855" s="54"/>
    </row>
    <row r="856" spans="1:1" ht="14.25" customHeight="1" x14ac:dyDescent="0.35">
      <c r="A856" s="54"/>
    </row>
    <row r="857" spans="1:1" ht="14.25" customHeight="1" x14ac:dyDescent="0.35">
      <c r="A857" s="54"/>
    </row>
    <row r="858" spans="1:1" ht="14.25" customHeight="1" x14ac:dyDescent="0.35">
      <c r="A858" s="54"/>
    </row>
    <row r="859" spans="1:1" ht="14.25" customHeight="1" x14ac:dyDescent="0.35">
      <c r="A859" s="54"/>
    </row>
    <row r="860" spans="1:1" ht="14.25" customHeight="1" x14ac:dyDescent="0.35">
      <c r="A860" s="54"/>
    </row>
    <row r="861" spans="1:1" ht="14.25" customHeight="1" x14ac:dyDescent="0.35">
      <c r="A861" s="54"/>
    </row>
    <row r="862" spans="1:1" ht="14.25" customHeight="1" x14ac:dyDescent="0.35">
      <c r="A862" s="54"/>
    </row>
    <row r="863" spans="1:1" ht="14.25" customHeight="1" x14ac:dyDescent="0.35">
      <c r="A863" s="54"/>
    </row>
    <row r="864" spans="1:1" ht="14.25" customHeight="1" x14ac:dyDescent="0.35">
      <c r="A864" s="54"/>
    </row>
    <row r="865" spans="1:1" ht="14.25" customHeight="1" x14ac:dyDescent="0.35">
      <c r="A865" s="54"/>
    </row>
    <row r="866" spans="1:1" ht="14.25" customHeight="1" x14ac:dyDescent="0.35">
      <c r="A866" s="54"/>
    </row>
    <row r="867" spans="1:1" ht="14.25" customHeight="1" x14ac:dyDescent="0.35">
      <c r="A867" s="54"/>
    </row>
    <row r="868" spans="1:1" ht="14.25" customHeight="1" x14ac:dyDescent="0.35">
      <c r="A868" s="54"/>
    </row>
    <row r="869" spans="1:1" ht="14.25" customHeight="1" x14ac:dyDescent="0.35">
      <c r="A869" s="54"/>
    </row>
    <row r="870" spans="1:1" ht="14.25" customHeight="1" x14ac:dyDescent="0.35">
      <c r="A870" s="54"/>
    </row>
    <row r="871" spans="1:1" ht="14.25" customHeight="1" x14ac:dyDescent="0.35">
      <c r="A871" s="54"/>
    </row>
    <row r="872" spans="1:1" ht="14.25" customHeight="1" x14ac:dyDescent="0.35">
      <c r="A872" s="54"/>
    </row>
    <row r="873" spans="1:1" ht="14.25" customHeight="1" x14ac:dyDescent="0.35">
      <c r="A873" s="54"/>
    </row>
    <row r="874" spans="1:1" ht="14.25" customHeight="1" x14ac:dyDescent="0.35">
      <c r="A874" s="54"/>
    </row>
    <row r="875" spans="1:1" ht="14.25" customHeight="1" x14ac:dyDescent="0.35">
      <c r="A875" s="54"/>
    </row>
    <row r="876" spans="1:1" ht="14.25" customHeight="1" x14ac:dyDescent="0.35">
      <c r="A876" s="54"/>
    </row>
    <row r="877" spans="1:1" ht="14.25" customHeight="1" x14ac:dyDescent="0.35">
      <c r="A877" s="54"/>
    </row>
    <row r="878" spans="1:1" ht="14.25" customHeight="1" x14ac:dyDescent="0.35">
      <c r="A878" s="54"/>
    </row>
    <row r="879" spans="1:1" ht="14.25" customHeight="1" x14ac:dyDescent="0.35">
      <c r="A879" s="54"/>
    </row>
    <row r="880" spans="1:1" ht="14.25" customHeight="1" x14ac:dyDescent="0.35">
      <c r="A880" s="54"/>
    </row>
    <row r="881" spans="1:1" ht="14.25" customHeight="1" x14ac:dyDescent="0.35">
      <c r="A881" s="54"/>
    </row>
    <row r="882" spans="1:1" ht="14.25" customHeight="1" x14ac:dyDescent="0.35">
      <c r="A882" s="54"/>
    </row>
    <row r="883" spans="1:1" ht="14.25" customHeight="1" x14ac:dyDescent="0.35">
      <c r="A883" s="54"/>
    </row>
    <row r="884" spans="1:1" ht="14.25" customHeight="1" x14ac:dyDescent="0.35">
      <c r="A884" s="54"/>
    </row>
    <row r="885" spans="1:1" ht="14.25" customHeight="1" x14ac:dyDescent="0.35">
      <c r="A885" s="54"/>
    </row>
    <row r="886" spans="1:1" ht="14.25" customHeight="1" x14ac:dyDescent="0.35">
      <c r="A886" s="54"/>
    </row>
    <row r="887" spans="1:1" ht="14.25" customHeight="1" x14ac:dyDescent="0.35">
      <c r="A887" s="54"/>
    </row>
    <row r="888" spans="1:1" ht="14.25" customHeight="1" x14ac:dyDescent="0.35">
      <c r="A888" s="54"/>
    </row>
    <row r="889" spans="1:1" ht="14.25" customHeight="1" x14ac:dyDescent="0.35">
      <c r="A889" s="54"/>
    </row>
    <row r="890" spans="1:1" ht="14.25" customHeight="1" x14ac:dyDescent="0.35">
      <c r="A890" s="54"/>
    </row>
    <row r="891" spans="1:1" ht="14.25" customHeight="1" x14ac:dyDescent="0.35">
      <c r="A891" s="54"/>
    </row>
    <row r="892" spans="1:1" ht="14.25" customHeight="1" x14ac:dyDescent="0.35">
      <c r="A892" s="54"/>
    </row>
    <row r="893" spans="1:1" ht="14.25" customHeight="1" x14ac:dyDescent="0.35">
      <c r="A893" s="54"/>
    </row>
    <row r="894" spans="1:1" ht="14.25" customHeight="1" x14ac:dyDescent="0.35">
      <c r="A894" s="54"/>
    </row>
    <row r="895" spans="1:1" ht="14.25" customHeight="1" x14ac:dyDescent="0.35">
      <c r="A895" s="54"/>
    </row>
    <row r="896" spans="1:1" ht="14.25" customHeight="1" x14ac:dyDescent="0.35">
      <c r="A896" s="54"/>
    </row>
    <row r="897" spans="1:1" ht="14.25" customHeight="1" x14ac:dyDescent="0.35">
      <c r="A897" s="54"/>
    </row>
    <row r="898" spans="1:1" ht="14.25" customHeight="1" x14ac:dyDescent="0.35">
      <c r="A898" s="54"/>
    </row>
    <row r="899" spans="1:1" ht="14.25" customHeight="1" x14ac:dyDescent="0.35">
      <c r="A899" s="54"/>
    </row>
    <row r="900" spans="1:1" ht="14.25" customHeight="1" x14ac:dyDescent="0.35">
      <c r="A900" s="54"/>
    </row>
    <row r="901" spans="1:1" ht="14.25" customHeight="1" x14ac:dyDescent="0.35">
      <c r="A901" s="54"/>
    </row>
    <row r="902" spans="1:1" ht="14.25" customHeight="1" x14ac:dyDescent="0.35">
      <c r="A902" s="54"/>
    </row>
    <row r="903" spans="1:1" ht="14.25" customHeight="1" x14ac:dyDescent="0.35">
      <c r="A903" s="54"/>
    </row>
    <row r="904" spans="1:1" ht="14.25" customHeight="1" x14ac:dyDescent="0.35">
      <c r="A904" s="54"/>
    </row>
    <row r="905" spans="1:1" ht="14.25" customHeight="1" x14ac:dyDescent="0.35">
      <c r="A905" s="54"/>
    </row>
    <row r="906" spans="1:1" ht="14.25" customHeight="1" x14ac:dyDescent="0.35">
      <c r="A906" s="54"/>
    </row>
    <row r="907" spans="1:1" ht="14.25" customHeight="1" x14ac:dyDescent="0.35">
      <c r="A907" s="54"/>
    </row>
    <row r="908" spans="1:1" ht="14.25" customHeight="1" x14ac:dyDescent="0.35">
      <c r="A908" s="54"/>
    </row>
    <row r="909" spans="1:1" ht="14.25" customHeight="1" x14ac:dyDescent="0.35">
      <c r="A909" s="54"/>
    </row>
    <row r="910" spans="1:1" ht="14.25" customHeight="1" x14ac:dyDescent="0.35">
      <c r="A910" s="54"/>
    </row>
    <row r="911" spans="1:1" ht="14.25" customHeight="1" x14ac:dyDescent="0.35">
      <c r="A911" s="54"/>
    </row>
    <row r="912" spans="1:1" ht="14.25" customHeight="1" x14ac:dyDescent="0.35">
      <c r="A912" s="54"/>
    </row>
    <row r="913" spans="1:1" ht="14.25" customHeight="1" x14ac:dyDescent="0.35">
      <c r="A913" s="54"/>
    </row>
    <row r="914" spans="1:1" ht="14.25" customHeight="1" x14ac:dyDescent="0.35">
      <c r="A914" s="54"/>
    </row>
    <row r="915" spans="1:1" ht="14.25" customHeight="1" x14ac:dyDescent="0.35">
      <c r="A915" s="54"/>
    </row>
    <row r="916" spans="1:1" ht="14.25" customHeight="1" x14ac:dyDescent="0.35">
      <c r="A916" s="54"/>
    </row>
    <row r="917" spans="1:1" ht="14.25" customHeight="1" x14ac:dyDescent="0.35">
      <c r="A917" s="54"/>
    </row>
    <row r="918" spans="1:1" ht="14.25" customHeight="1" x14ac:dyDescent="0.35">
      <c r="A918" s="54"/>
    </row>
    <row r="919" spans="1:1" ht="14.25" customHeight="1" x14ac:dyDescent="0.35">
      <c r="A919" s="54"/>
    </row>
    <row r="920" spans="1:1" ht="14.25" customHeight="1" x14ac:dyDescent="0.35">
      <c r="A920" s="54"/>
    </row>
    <row r="921" spans="1:1" ht="14.25" customHeight="1" x14ac:dyDescent="0.35">
      <c r="A921" s="54"/>
    </row>
    <row r="922" spans="1:1" ht="14.25" customHeight="1" x14ac:dyDescent="0.35">
      <c r="A922" s="54"/>
    </row>
    <row r="923" spans="1:1" ht="14.25" customHeight="1" x14ac:dyDescent="0.35">
      <c r="A923" s="54"/>
    </row>
    <row r="924" spans="1:1" ht="14.25" customHeight="1" x14ac:dyDescent="0.35">
      <c r="A924" s="54"/>
    </row>
    <row r="925" spans="1:1" ht="14.25" customHeight="1" x14ac:dyDescent="0.35">
      <c r="A925" s="54"/>
    </row>
    <row r="926" spans="1:1" ht="14.25" customHeight="1" x14ac:dyDescent="0.35">
      <c r="A926" s="54"/>
    </row>
    <row r="927" spans="1:1" ht="14.25" customHeight="1" x14ac:dyDescent="0.35">
      <c r="A927" s="54"/>
    </row>
    <row r="928" spans="1:1" ht="14.25" customHeight="1" x14ac:dyDescent="0.35">
      <c r="A928" s="54"/>
    </row>
    <row r="929" spans="1:1" ht="14.25" customHeight="1" x14ac:dyDescent="0.35">
      <c r="A929" s="54"/>
    </row>
    <row r="930" spans="1:1" ht="14.25" customHeight="1" x14ac:dyDescent="0.35">
      <c r="A930" s="54"/>
    </row>
    <row r="931" spans="1:1" ht="14.25" customHeight="1" x14ac:dyDescent="0.35">
      <c r="A931" s="54"/>
    </row>
    <row r="932" spans="1:1" ht="14.25" customHeight="1" x14ac:dyDescent="0.35">
      <c r="A932" s="54"/>
    </row>
    <row r="933" spans="1:1" ht="14.25" customHeight="1" x14ac:dyDescent="0.35">
      <c r="A933" s="54"/>
    </row>
    <row r="934" spans="1:1" ht="14.25" customHeight="1" x14ac:dyDescent="0.35">
      <c r="A934" s="54"/>
    </row>
    <row r="935" spans="1:1" ht="14.25" customHeight="1" x14ac:dyDescent="0.35">
      <c r="A935" s="54"/>
    </row>
    <row r="936" spans="1:1" ht="14.25" customHeight="1" x14ac:dyDescent="0.35">
      <c r="A936" s="54"/>
    </row>
    <row r="937" spans="1:1" ht="14.25" customHeight="1" x14ac:dyDescent="0.35">
      <c r="A937" s="54"/>
    </row>
    <row r="938" spans="1:1" ht="14.25" customHeight="1" x14ac:dyDescent="0.35">
      <c r="A938" s="54"/>
    </row>
    <row r="939" spans="1:1" ht="14.25" customHeight="1" x14ac:dyDescent="0.35">
      <c r="A939" s="54"/>
    </row>
    <row r="940" spans="1:1" ht="14.25" customHeight="1" x14ac:dyDescent="0.35">
      <c r="A940" s="54"/>
    </row>
    <row r="941" spans="1:1" ht="14.25" customHeight="1" x14ac:dyDescent="0.35">
      <c r="A941" s="54"/>
    </row>
    <row r="942" spans="1:1" ht="14.25" customHeight="1" x14ac:dyDescent="0.35">
      <c r="A942" s="54"/>
    </row>
    <row r="943" spans="1:1" ht="14.25" customHeight="1" x14ac:dyDescent="0.35">
      <c r="A943" s="54"/>
    </row>
    <row r="944" spans="1:1" ht="14.25" customHeight="1" x14ac:dyDescent="0.35">
      <c r="A944" s="54"/>
    </row>
    <row r="945" spans="1:1" ht="14.25" customHeight="1" x14ac:dyDescent="0.35">
      <c r="A945" s="54"/>
    </row>
    <row r="946" spans="1:1" ht="14.25" customHeight="1" x14ac:dyDescent="0.35">
      <c r="A946" s="54"/>
    </row>
    <row r="947" spans="1:1" ht="14.25" customHeight="1" x14ac:dyDescent="0.35">
      <c r="A947" s="54"/>
    </row>
    <row r="948" spans="1:1" ht="14.25" customHeight="1" x14ac:dyDescent="0.35">
      <c r="A948" s="54"/>
    </row>
    <row r="949" spans="1:1" ht="14.25" customHeight="1" x14ac:dyDescent="0.35">
      <c r="A949" s="54"/>
    </row>
    <row r="950" spans="1:1" ht="14.25" customHeight="1" x14ac:dyDescent="0.35">
      <c r="A950" s="54"/>
    </row>
    <row r="951" spans="1:1" ht="14.25" customHeight="1" x14ac:dyDescent="0.35">
      <c r="A951" s="54"/>
    </row>
    <row r="952" spans="1:1" ht="14.25" customHeight="1" x14ac:dyDescent="0.35">
      <c r="A952" s="54"/>
    </row>
    <row r="953" spans="1:1" ht="14.25" customHeight="1" x14ac:dyDescent="0.35">
      <c r="A953" s="54"/>
    </row>
    <row r="954" spans="1:1" ht="14.25" customHeight="1" x14ac:dyDescent="0.35">
      <c r="A954" s="54"/>
    </row>
    <row r="955" spans="1:1" ht="14.25" customHeight="1" x14ac:dyDescent="0.35">
      <c r="A955" s="54"/>
    </row>
    <row r="956" spans="1:1" ht="14.25" customHeight="1" x14ac:dyDescent="0.35">
      <c r="A956" s="54"/>
    </row>
    <row r="957" spans="1:1" ht="14.25" customHeight="1" x14ac:dyDescent="0.35">
      <c r="A957" s="54"/>
    </row>
    <row r="958" spans="1:1" ht="14.25" customHeight="1" x14ac:dyDescent="0.35">
      <c r="A958" s="54"/>
    </row>
    <row r="959" spans="1:1" ht="14.25" customHeight="1" x14ac:dyDescent="0.35">
      <c r="A959" s="54"/>
    </row>
    <row r="960" spans="1:1" ht="14.25" customHeight="1" x14ac:dyDescent="0.35">
      <c r="A960" s="54"/>
    </row>
    <row r="961" spans="1:1" ht="14.25" customHeight="1" x14ac:dyDescent="0.35">
      <c r="A961" s="54"/>
    </row>
    <row r="962" spans="1:1" ht="14.25" customHeight="1" x14ac:dyDescent="0.35">
      <c r="A962" s="54"/>
    </row>
    <row r="963" spans="1:1" ht="14.25" customHeight="1" x14ac:dyDescent="0.35">
      <c r="A963" s="54"/>
    </row>
    <row r="964" spans="1:1" ht="14.25" customHeight="1" x14ac:dyDescent="0.35">
      <c r="A964" s="54"/>
    </row>
    <row r="965" spans="1:1" ht="14.25" customHeight="1" x14ac:dyDescent="0.35">
      <c r="A965" s="54"/>
    </row>
    <row r="966" spans="1:1" ht="14.25" customHeight="1" x14ac:dyDescent="0.35">
      <c r="A966" s="54"/>
    </row>
    <row r="967" spans="1:1" ht="14.25" customHeight="1" x14ac:dyDescent="0.35">
      <c r="A967" s="54"/>
    </row>
    <row r="968" spans="1:1" ht="14.25" customHeight="1" x14ac:dyDescent="0.35">
      <c r="A968" s="54"/>
    </row>
    <row r="969" spans="1:1" ht="14.25" customHeight="1" x14ac:dyDescent="0.35">
      <c r="A969" s="54"/>
    </row>
    <row r="970" spans="1:1" ht="14.25" customHeight="1" x14ac:dyDescent="0.35">
      <c r="A970" s="54"/>
    </row>
    <row r="971" spans="1:1" ht="14.25" customHeight="1" x14ac:dyDescent="0.35">
      <c r="A971" s="54"/>
    </row>
    <row r="972" spans="1:1" ht="14.25" customHeight="1" x14ac:dyDescent="0.35">
      <c r="A972" s="54"/>
    </row>
    <row r="973" spans="1:1" ht="14.25" customHeight="1" x14ac:dyDescent="0.35">
      <c r="A973" s="54"/>
    </row>
    <row r="974" spans="1:1" ht="14.25" customHeight="1" x14ac:dyDescent="0.35">
      <c r="A974" s="54"/>
    </row>
    <row r="975" spans="1:1" ht="14.25" customHeight="1" x14ac:dyDescent="0.35">
      <c r="A975" s="54"/>
    </row>
    <row r="976" spans="1:1" ht="14.25" customHeight="1" x14ac:dyDescent="0.35">
      <c r="A976" s="54"/>
    </row>
    <row r="977" spans="1:1" ht="14.25" customHeight="1" x14ac:dyDescent="0.35">
      <c r="A977" s="54"/>
    </row>
    <row r="978" spans="1:1" ht="14.25" customHeight="1" x14ac:dyDescent="0.35">
      <c r="A978" s="54"/>
    </row>
    <row r="979" spans="1:1" ht="14.25" customHeight="1" x14ac:dyDescent="0.35">
      <c r="A979" s="54"/>
    </row>
    <row r="980" spans="1:1" ht="14.25" customHeight="1" x14ac:dyDescent="0.35">
      <c r="A980" s="54"/>
    </row>
    <row r="981" spans="1:1" ht="14.25" customHeight="1" x14ac:dyDescent="0.35">
      <c r="A981" s="54"/>
    </row>
    <row r="982" spans="1:1" ht="14.25" customHeight="1" x14ac:dyDescent="0.35">
      <c r="A982" s="54"/>
    </row>
    <row r="983" spans="1:1" ht="14.25" customHeight="1" x14ac:dyDescent="0.35">
      <c r="A983" s="54"/>
    </row>
    <row r="984" spans="1:1" ht="14.25" customHeight="1" x14ac:dyDescent="0.35">
      <c r="A984" s="54"/>
    </row>
    <row r="985" spans="1:1" ht="14.25" customHeight="1" x14ac:dyDescent="0.35">
      <c r="A985" s="54"/>
    </row>
    <row r="986" spans="1:1" ht="14.25" customHeight="1" x14ac:dyDescent="0.35">
      <c r="A986" s="54"/>
    </row>
    <row r="987" spans="1:1" ht="14.25" customHeight="1" x14ac:dyDescent="0.35">
      <c r="A987" s="54"/>
    </row>
    <row r="988" spans="1:1" ht="14.25" customHeight="1" x14ac:dyDescent="0.35">
      <c r="A988" s="54"/>
    </row>
    <row r="989" spans="1:1" ht="14.25" customHeight="1" x14ac:dyDescent="0.35">
      <c r="A989" s="54"/>
    </row>
    <row r="990" spans="1:1" ht="14.25" customHeight="1" x14ac:dyDescent="0.35">
      <c r="A990" s="54"/>
    </row>
    <row r="991" spans="1:1" ht="14.25" customHeight="1" x14ac:dyDescent="0.35">
      <c r="A991" s="54"/>
    </row>
    <row r="992" spans="1:1" ht="14.25" customHeight="1" x14ac:dyDescent="0.35">
      <c r="A992" s="54"/>
    </row>
    <row r="993" spans="1:1" ht="14.25" customHeight="1" x14ac:dyDescent="0.35">
      <c r="A993" s="54"/>
    </row>
    <row r="994" spans="1:1" ht="14.25" customHeight="1" x14ac:dyDescent="0.35">
      <c r="A994" s="54"/>
    </row>
    <row r="995" spans="1:1" ht="14.25" customHeight="1" x14ac:dyDescent="0.35">
      <c r="A995" s="54"/>
    </row>
    <row r="996" spans="1:1" ht="14.25" customHeight="1" x14ac:dyDescent="0.35">
      <c r="A996" s="54"/>
    </row>
    <row r="997" spans="1:1" ht="14.25" customHeight="1" x14ac:dyDescent="0.35">
      <c r="A997" s="54"/>
    </row>
    <row r="998" spans="1:1" ht="14.25" customHeight="1" x14ac:dyDescent="0.35">
      <c r="A998" s="54"/>
    </row>
    <row r="999" spans="1:1" ht="14.25" customHeight="1" x14ac:dyDescent="0.35">
      <c r="A999" s="54"/>
    </row>
    <row r="1000" spans="1:1" ht="14.25" customHeight="1" x14ac:dyDescent="0.35">
      <c r="A1000" s="54"/>
    </row>
    <row r="1001" spans="1:1" ht="14.25" customHeight="1" x14ac:dyDescent="0.35">
      <c r="A1001" s="54"/>
    </row>
    <row r="1002" spans="1:1" ht="14.25" customHeight="1" x14ac:dyDescent="0.35">
      <c r="A1002" s="54"/>
    </row>
    <row r="1003" spans="1:1" ht="14.25" customHeight="1" x14ac:dyDescent="0.35">
      <c r="A1003" s="54"/>
    </row>
    <row r="1004" spans="1:1" ht="14.25" customHeight="1" x14ac:dyDescent="0.35">
      <c r="A1004" s="54"/>
    </row>
    <row r="1005" spans="1:1" ht="14.25" customHeight="1" x14ac:dyDescent="0.35">
      <c r="A1005" s="54"/>
    </row>
    <row r="1006" spans="1:1" ht="14.25" customHeight="1" x14ac:dyDescent="0.35">
      <c r="A1006" s="54"/>
    </row>
    <row r="1007" spans="1:1" ht="14.25" customHeight="1" x14ac:dyDescent="0.35">
      <c r="A1007" s="54"/>
    </row>
    <row r="1008" spans="1:1" ht="14.25" customHeight="1" x14ac:dyDescent="0.35">
      <c r="A1008" s="54"/>
    </row>
    <row r="1009" spans="1:1" ht="14.25" customHeight="1" x14ac:dyDescent="0.35">
      <c r="A1009" s="54"/>
    </row>
    <row r="1010" spans="1:1" ht="14.25" customHeight="1" x14ac:dyDescent="0.35">
      <c r="A1010" s="54"/>
    </row>
    <row r="1011" spans="1:1" ht="14.25" customHeight="1" x14ac:dyDescent="0.35">
      <c r="A1011" s="54"/>
    </row>
    <row r="1012" spans="1:1" ht="14.25" customHeight="1" x14ac:dyDescent="0.35">
      <c r="A1012" s="54"/>
    </row>
    <row r="1013" spans="1:1" ht="14.25" customHeight="1" x14ac:dyDescent="0.35">
      <c r="A1013" s="54"/>
    </row>
    <row r="1014" spans="1:1" ht="14.25" customHeight="1" x14ac:dyDescent="0.35">
      <c r="A1014" s="54"/>
    </row>
    <row r="1015" spans="1:1" ht="14.25" customHeight="1" x14ac:dyDescent="0.35">
      <c r="A1015" s="54"/>
    </row>
    <row r="1016" spans="1:1" ht="14.25" customHeight="1" x14ac:dyDescent="0.35">
      <c r="A1016" s="54"/>
    </row>
    <row r="1017" spans="1:1" ht="14.25" customHeight="1" x14ac:dyDescent="0.35">
      <c r="A1017" s="54"/>
    </row>
    <row r="1018" spans="1:1" ht="14.25" customHeight="1" x14ac:dyDescent="0.35">
      <c r="A1018" s="54"/>
    </row>
    <row r="1019" spans="1:1" ht="14.25" customHeight="1" x14ac:dyDescent="0.35">
      <c r="A1019" s="54"/>
    </row>
    <row r="1020" spans="1:1" ht="14.25" customHeight="1" x14ac:dyDescent="0.35">
      <c r="A1020" s="54"/>
    </row>
    <row r="1021" spans="1:1" ht="14.25" customHeight="1" x14ac:dyDescent="0.35">
      <c r="A1021" s="54"/>
    </row>
    <row r="1022" spans="1:1" ht="14.25" customHeight="1" x14ac:dyDescent="0.35">
      <c r="A1022" s="54"/>
    </row>
    <row r="1023" spans="1:1" ht="14.25" customHeight="1" x14ac:dyDescent="0.35">
      <c r="A1023" s="54"/>
    </row>
    <row r="1024" spans="1:1" ht="14.25" customHeight="1" x14ac:dyDescent="0.35">
      <c r="A1024" s="54"/>
    </row>
    <row r="1025" spans="1:1" ht="14.25" customHeight="1" x14ac:dyDescent="0.35">
      <c r="A1025" s="54"/>
    </row>
    <row r="1026" spans="1:1" ht="14.25" customHeight="1" x14ac:dyDescent="0.35">
      <c r="A1026" s="54"/>
    </row>
    <row r="1027" spans="1:1" ht="14.25" customHeight="1" x14ac:dyDescent="0.35">
      <c r="A1027" s="54"/>
    </row>
    <row r="1028" spans="1:1" ht="14.25" customHeight="1" x14ac:dyDescent="0.35">
      <c r="A1028" s="54"/>
    </row>
    <row r="1029" spans="1:1" ht="14.25" customHeight="1" x14ac:dyDescent="0.35">
      <c r="A1029" s="54"/>
    </row>
    <row r="1030" spans="1:1" ht="14.25" customHeight="1" x14ac:dyDescent="0.35">
      <c r="A1030" s="54"/>
    </row>
    <row r="1031" spans="1:1" ht="14.25" customHeight="1" x14ac:dyDescent="0.35">
      <c r="A1031" s="54"/>
    </row>
    <row r="1032" spans="1:1" ht="14.25" customHeight="1" x14ac:dyDescent="0.35">
      <c r="A1032" s="54"/>
    </row>
    <row r="1033" spans="1:1" ht="14.25" customHeight="1" x14ac:dyDescent="0.35">
      <c r="A1033" s="54"/>
    </row>
    <row r="1034" spans="1:1" ht="14.25" customHeight="1" x14ac:dyDescent="0.35">
      <c r="A1034" s="54"/>
    </row>
    <row r="1035" spans="1:1" ht="14.25" customHeight="1" x14ac:dyDescent="0.35">
      <c r="A1035" s="54"/>
    </row>
    <row r="1036" spans="1:1" ht="14.25" customHeight="1" x14ac:dyDescent="0.35">
      <c r="A1036" s="54"/>
    </row>
    <row r="1037" spans="1:1" ht="14.25" customHeight="1" x14ac:dyDescent="0.35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topLeftCell="A6" workbookViewId="0">
      <selection activeCell="J33" sqref="J33"/>
    </sheetView>
  </sheetViews>
  <sheetFormatPr defaultColWidth="12.58203125" defaultRowHeight="15" customHeight="1" x14ac:dyDescent="0.3"/>
  <cols>
    <col min="1" max="1" width="14.08203125" customWidth="1"/>
    <col min="2" max="2" width="12" bestFit="1" customWidth="1"/>
    <col min="3" max="4" width="10" bestFit="1" customWidth="1"/>
    <col min="5" max="7" width="9.58203125" customWidth="1"/>
    <col min="8" max="9" width="10.58203125" customWidth="1"/>
    <col min="10" max="10" width="11.08203125" customWidth="1"/>
    <col min="11" max="13" width="10.58203125" customWidth="1"/>
    <col min="14" max="14" width="12" customWidth="1"/>
    <col min="15" max="15" width="7.58203125" customWidth="1"/>
    <col min="16" max="16" width="8" customWidth="1"/>
    <col min="17" max="174" width="7.58203125" customWidth="1"/>
  </cols>
  <sheetData>
    <row r="1" spans="1:174" ht="14.25" customHeight="1" x14ac:dyDescent="0.35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" x14ac:dyDescent="0.35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4" customHeight="1" x14ac:dyDescent="0.35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35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35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35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35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35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35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" x14ac:dyDescent="0.35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" x14ac:dyDescent="0.35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" x14ac:dyDescent="0.35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" x14ac:dyDescent="0.35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4" customHeight="1" x14ac:dyDescent="0.35">
      <c r="A14" s="55" t="s">
        <v>398</v>
      </c>
      <c r="B14" s="32">
        <v>30594013</v>
      </c>
      <c r="C14" s="32">
        <v>25817254</v>
      </c>
      <c r="D14" s="32">
        <v>43531108</v>
      </c>
      <c r="E14" s="32">
        <v>33110346</v>
      </c>
      <c r="F14" s="32">
        <v>29985015</v>
      </c>
      <c r="G14" s="32">
        <v>39623680</v>
      </c>
      <c r="H14" s="32">
        <v>36581492</v>
      </c>
      <c r="I14" s="32"/>
      <c r="J14" s="32"/>
      <c r="K14" s="32"/>
      <c r="L14" s="32"/>
      <c r="M14" s="32"/>
      <c r="N14" s="55">
        <f>SUM(B14:M14)</f>
        <v>239242908</v>
      </c>
      <c r="FR14" s="32"/>
    </row>
    <row r="15" spans="1:174" ht="34.4" customHeight="1" x14ac:dyDescent="0.35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" hidden="1" x14ac:dyDescent="0.35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4" hidden="1" customHeight="1" x14ac:dyDescent="0.35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hidden="1" customHeight="1" x14ac:dyDescent="0.35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hidden="1" customHeight="1" x14ac:dyDescent="0.35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hidden="1" customHeight="1" x14ac:dyDescent="0.35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hidden="1" customHeight="1" x14ac:dyDescent="0.35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hidden="1" customHeight="1" x14ac:dyDescent="0.35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hidden="1" customHeight="1" x14ac:dyDescent="0.35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" hidden="1" x14ac:dyDescent="0.35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" hidden="1" x14ac:dyDescent="0.35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" hidden="1" x14ac:dyDescent="0.35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" hidden="1" x14ac:dyDescent="0.35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4" customHeight="1" x14ac:dyDescent="0.35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35">
      <c r="B29" s="54" t="s">
        <v>210</v>
      </c>
      <c r="P29" s="32"/>
      <c r="FR29" s="2">
        <v>10</v>
      </c>
    </row>
    <row r="30" spans="1:174" ht="14.25" customHeight="1" x14ac:dyDescent="0.35">
      <c r="A30" s="4">
        <v>2011</v>
      </c>
      <c r="B30" s="32">
        <f t="shared" ref="B30:B42" si="2">SUM(B2:H2)</f>
        <v>57350166</v>
      </c>
      <c r="FR30" s="2">
        <v>1</v>
      </c>
    </row>
    <row r="31" spans="1:174" ht="14.25" customHeight="1" x14ac:dyDescent="0.35">
      <c r="A31" s="4">
        <v>2012</v>
      </c>
      <c r="B31" s="32">
        <f t="shared" si="2"/>
        <v>70713651</v>
      </c>
    </row>
    <row r="32" spans="1:174" ht="14.25" customHeight="1" x14ac:dyDescent="0.35">
      <c r="A32" s="4">
        <v>2013</v>
      </c>
      <c r="B32" s="32">
        <f t="shared" si="2"/>
        <v>56754428</v>
      </c>
    </row>
    <row r="33" spans="1:174" ht="14.25" customHeight="1" x14ac:dyDescent="0.35">
      <c r="A33" s="4">
        <v>2014</v>
      </c>
      <c r="B33" s="32">
        <f t="shared" si="2"/>
        <v>68281724</v>
      </c>
    </row>
    <row r="34" spans="1:174" ht="14.25" customHeight="1" x14ac:dyDescent="0.35">
      <c r="A34" s="4">
        <v>2015</v>
      </c>
      <c r="B34" s="32">
        <f t="shared" si="2"/>
        <v>88218651</v>
      </c>
    </row>
    <row r="35" spans="1:174" ht="14.25" customHeight="1" x14ac:dyDescent="0.35">
      <c r="A35" s="4">
        <v>2016</v>
      </c>
      <c r="B35" s="32">
        <f t="shared" si="2"/>
        <v>105068826</v>
      </c>
      <c r="FR35" s="2">
        <v>9</v>
      </c>
    </row>
    <row r="36" spans="1:174" ht="14.25" customHeight="1" x14ac:dyDescent="0.35">
      <c r="A36" s="4">
        <v>2017</v>
      </c>
      <c r="B36" s="32">
        <f t="shared" si="2"/>
        <v>102816124.44</v>
      </c>
      <c r="FR36" s="2">
        <v>5</v>
      </c>
    </row>
    <row r="37" spans="1:174" ht="14.25" customHeight="1" x14ac:dyDescent="0.35">
      <c r="A37" s="4">
        <v>2018</v>
      </c>
      <c r="B37" s="32">
        <f t="shared" si="2"/>
        <v>105630752</v>
      </c>
      <c r="FR37" s="2">
        <v>64</v>
      </c>
    </row>
    <row r="38" spans="1:174" ht="14.25" customHeight="1" x14ac:dyDescent="0.35">
      <c r="A38" s="4">
        <v>2019</v>
      </c>
      <c r="B38" s="32">
        <f t="shared" si="2"/>
        <v>111181693</v>
      </c>
      <c r="FR38" s="2">
        <v>760</v>
      </c>
    </row>
    <row r="39" spans="1:174" ht="14.25" customHeight="1" x14ac:dyDescent="0.35">
      <c r="A39" s="4">
        <v>2020</v>
      </c>
      <c r="B39" s="32">
        <f t="shared" si="2"/>
        <v>103287843</v>
      </c>
      <c r="FR39" s="2">
        <v>1497</v>
      </c>
    </row>
    <row r="40" spans="1:174" ht="14.25" customHeight="1" x14ac:dyDescent="0.35">
      <c r="A40" s="4">
        <v>2021</v>
      </c>
      <c r="B40" s="32">
        <f t="shared" si="2"/>
        <v>139354030</v>
      </c>
      <c r="FR40" s="2">
        <v>9</v>
      </c>
    </row>
    <row r="41" spans="1:174" ht="14.25" customHeight="1" x14ac:dyDescent="0.35">
      <c r="A41" s="4">
        <v>2022</v>
      </c>
      <c r="B41" s="32">
        <f t="shared" si="2"/>
        <v>195848098</v>
      </c>
      <c r="FR41" s="2">
        <v>2</v>
      </c>
    </row>
    <row r="42" spans="1:174" ht="14.25" customHeight="1" x14ac:dyDescent="0.35">
      <c r="A42" s="4">
        <v>2023</v>
      </c>
      <c r="B42" s="32">
        <f t="shared" si="2"/>
        <v>239242908</v>
      </c>
      <c r="FR42" s="2">
        <v>0</v>
      </c>
    </row>
    <row r="43" spans="1:174" ht="14.25" customHeight="1" x14ac:dyDescent="0.35">
      <c r="FR43" s="2">
        <v>402</v>
      </c>
    </row>
    <row r="44" spans="1:174" ht="14.25" customHeight="1" x14ac:dyDescent="0.35">
      <c r="FR44" s="2">
        <v>7</v>
      </c>
    </row>
    <row r="45" spans="1:174" ht="14.25" customHeight="1" x14ac:dyDescent="0.35">
      <c r="FR45" s="2">
        <v>15</v>
      </c>
    </row>
    <row r="46" spans="1:174" ht="14.25" customHeight="1" x14ac:dyDescent="0.3"/>
    <row r="47" spans="1:174" ht="14.25" customHeight="1" x14ac:dyDescent="0.3"/>
    <row r="48" spans="1:174" ht="14.25" customHeight="1" x14ac:dyDescent="0.3"/>
    <row r="49" spans="174:174" ht="14.25" customHeight="1" x14ac:dyDescent="0.3"/>
    <row r="50" spans="174:174" ht="14.25" customHeight="1" x14ac:dyDescent="0.3"/>
    <row r="51" spans="174:174" ht="14.25" customHeight="1" x14ac:dyDescent="0.3"/>
    <row r="52" spans="174:174" ht="14.25" customHeight="1" x14ac:dyDescent="0.3"/>
    <row r="53" spans="174:174" ht="14.25" customHeight="1" x14ac:dyDescent="0.3"/>
    <row r="54" spans="174:174" ht="14.25" customHeight="1" x14ac:dyDescent="0.3"/>
    <row r="55" spans="174:174" ht="14.25" customHeight="1" x14ac:dyDescent="0.3"/>
    <row r="56" spans="174:174" ht="14.25" customHeight="1" x14ac:dyDescent="0.3"/>
    <row r="57" spans="174:174" ht="14.25" customHeight="1" x14ac:dyDescent="0.3"/>
    <row r="58" spans="174:174" ht="14.25" customHeight="1" x14ac:dyDescent="0.3"/>
    <row r="59" spans="174:174" ht="14.25" customHeight="1" x14ac:dyDescent="0.3"/>
    <row r="60" spans="174:174" ht="14.25" customHeight="1" x14ac:dyDescent="0.3"/>
    <row r="61" spans="174:174" ht="14.25" customHeight="1" x14ac:dyDescent="0.3"/>
    <row r="62" spans="174:174" ht="14.25" customHeight="1" x14ac:dyDescent="0.3"/>
    <row r="63" spans="174:174" ht="14.25" customHeight="1" x14ac:dyDescent="0.35">
      <c r="FR63" s="2">
        <v>150</v>
      </c>
    </row>
    <row r="64" spans="174:174" ht="14.25" customHeight="1" x14ac:dyDescent="0.35">
      <c r="FR64" s="2">
        <v>58</v>
      </c>
    </row>
    <row r="65" spans="174:174" ht="14.25" customHeight="1" x14ac:dyDescent="0.35">
      <c r="FR65" s="4">
        <v>2</v>
      </c>
    </row>
    <row r="66" spans="174:174" ht="14.25" customHeight="1" x14ac:dyDescent="0.3"/>
    <row r="67" spans="174:174" ht="14.25" customHeight="1" x14ac:dyDescent="0.3"/>
    <row r="68" spans="174:174" ht="14.25" customHeight="1" x14ac:dyDescent="0.3"/>
    <row r="69" spans="174:174" ht="14.25" customHeight="1" x14ac:dyDescent="0.3"/>
    <row r="70" spans="174:174" ht="14.25" customHeight="1" x14ac:dyDescent="0.3"/>
    <row r="71" spans="174:174" ht="14.25" customHeight="1" x14ac:dyDescent="0.3"/>
    <row r="72" spans="174:174" ht="14.25" customHeight="1" x14ac:dyDescent="0.3"/>
    <row r="73" spans="174:174" ht="14.25" customHeight="1" x14ac:dyDescent="0.3"/>
    <row r="74" spans="174:174" ht="14.25" customHeight="1" x14ac:dyDescent="0.3"/>
    <row r="75" spans="174:174" ht="14.25" customHeight="1" x14ac:dyDescent="0.3"/>
    <row r="76" spans="174:174" ht="14.25" customHeight="1" x14ac:dyDescent="0.3"/>
    <row r="77" spans="174:174" ht="14.25" customHeight="1" x14ac:dyDescent="0.3"/>
    <row r="78" spans="174:174" ht="14.25" customHeight="1" x14ac:dyDescent="0.3"/>
    <row r="79" spans="174:174" ht="14.25" customHeight="1" x14ac:dyDescent="0.3"/>
    <row r="80" spans="174:174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  <row r="1014" ht="14.25" customHeight="1" x14ac:dyDescent="0.3"/>
    <row r="1015" ht="14.25" customHeight="1" x14ac:dyDescent="0.3"/>
    <row r="1016" ht="14.25" customHeight="1" x14ac:dyDescent="0.3"/>
  </sheetData>
  <phoneticPr fontId="22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U1007"/>
  <sheetViews>
    <sheetView topLeftCell="A9" workbookViewId="0">
      <selection activeCell="K33" sqref="K33"/>
    </sheetView>
  </sheetViews>
  <sheetFormatPr defaultColWidth="12.58203125" defaultRowHeight="15" customHeight="1" x14ac:dyDescent="0.3"/>
  <cols>
    <col min="1" max="1" width="16" customWidth="1"/>
    <col min="2" max="190" width="7.58203125" customWidth="1"/>
  </cols>
  <sheetData>
    <row r="1" spans="1:190" ht="14" x14ac:dyDescent="0.3">
      <c r="A1" t="s">
        <v>14</v>
      </c>
    </row>
    <row r="2" spans="1:190" ht="14.5" x14ac:dyDescent="0.35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5" x14ac:dyDescent="0.35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5" x14ac:dyDescent="0.35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5" x14ac:dyDescent="0.35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5" x14ac:dyDescent="0.35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5" x14ac:dyDescent="0.35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5" x14ac:dyDescent="0.35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5" x14ac:dyDescent="0.35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35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35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35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35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35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759</v>
      </c>
      <c r="E14" s="2">
        <f>'Raw Data'!IF34</f>
        <v>768</v>
      </c>
      <c r="F14" s="2">
        <f>'Raw Data'!IG34</f>
        <v>767</v>
      </c>
      <c r="G14" s="2">
        <f>'Raw Data'!IH34</f>
        <v>784</v>
      </c>
      <c r="H14" s="2">
        <f>'Raw Data'!II34</f>
        <v>834</v>
      </c>
      <c r="I14" s="2">
        <f>'Raw Data'!IJ34</f>
        <v>838</v>
      </c>
      <c r="J14" s="2">
        <f>'Raw Data'!IK34</f>
        <v>843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35">
      <c r="A15" s="4"/>
    </row>
    <row r="16" spans="1:190" ht="14.5" x14ac:dyDescent="0.35">
      <c r="A16" s="2" t="s">
        <v>12</v>
      </c>
    </row>
    <row r="17" spans="1:13" ht="14.5" x14ac:dyDescent="0.35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5" x14ac:dyDescent="0.35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5" x14ac:dyDescent="0.35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5" x14ac:dyDescent="0.35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5" x14ac:dyDescent="0.35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5" x14ac:dyDescent="0.35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5" x14ac:dyDescent="0.35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5" x14ac:dyDescent="0.35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5" x14ac:dyDescent="0.35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5" x14ac:dyDescent="0.35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35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35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35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356</v>
      </c>
      <c r="E29" s="2">
        <f>'Raw Data'!IF31</f>
        <v>371</v>
      </c>
      <c r="F29" s="2">
        <f>'Raw Data'!IG31</f>
        <v>382</v>
      </c>
      <c r="G29" s="2">
        <f>'Raw Data'!IH31</f>
        <v>410</v>
      </c>
      <c r="H29" s="2">
        <f>'Raw Data'!II31</f>
        <v>451</v>
      </c>
      <c r="I29" s="2">
        <f>'Raw Data'!IJ31</f>
        <v>470</v>
      </c>
      <c r="J29" s="2">
        <f>'Raw Data'!IK31</f>
        <v>489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"/>
    <row r="31" spans="1:13" ht="14.25" customHeight="1" thickBot="1" x14ac:dyDescent="0.4">
      <c r="F31" s="257" t="s">
        <v>13</v>
      </c>
      <c r="G31" s="258"/>
      <c r="H31" s="259"/>
      <c r="J31" s="257" t="s">
        <v>14</v>
      </c>
      <c r="K31" s="258"/>
      <c r="L31" s="259"/>
    </row>
    <row r="32" spans="1:13" ht="14.25" customHeight="1" thickTop="1" x14ac:dyDescent="0.3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203" ht="14.25" customHeight="1" x14ac:dyDescent="0.35">
      <c r="F33" s="7" t="s">
        <v>424</v>
      </c>
      <c r="G33" s="8">
        <f>J29</f>
        <v>489</v>
      </c>
      <c r="H33" s="9">
        <f>(G33-G34)/G34</f>
        <v>-3.9292730844793712E-2</v>
      </c>
      <c r="J33" s="7" t="s">
        <v>424</v>
      </c>
      <c r="K33" s="8">
        <f>J14</f>
        <v>843</v>
      </c>
      <c r="L33" s="9">
        <f>(K33-K34)/K34</f>
        <v>-0.15446339017051153</v>
      </c>
    </row>
    <row r="34" spans="1:203" ht="14.25" customHeight="1" x14ac:dyDescent="0.35">
      <c r="F34" s="7" t="s">
        <v>425</v>
      </c>
      <c r="G34" s="8">
        <f>J28</f>
        <v>509</v>
      </c>
      <c r="H34" s="9">
        <f>(G34-G35)/G35</f>
        <v>2.4144869215291749E-2</v>
      </c>
      <c r="J34" s="7" t="s">
        <v>425</v>
      </c>
      <c r="K34" s="8">
        <f>J13</f>
        <v>997</v>
      </c>
      <c r="L34" s="9">
        <f>(K34-K35)/K35</f>
        <v>-8.1105990783410145E-2</v>
      </c>
    </row>
    <row r="35" spans="1:203" ht="14.25" customHeight="1" x14ac:dyDescent="0.35">
      <c r="D35" s="186"/>
      <c r="F35" s="185" t="s">
        <v>426</v>
      </c>
      <c r="G35" s="8">
        <f>J27</f>
        <v>497</v>
      </c>
      <c r="H35" s="9">
        <f>(G35-G36)/G36</f>
        <v>-0.26804123711340205</v>
      </c>
      <c r="J35" s="185" t="s">
        <v>426</v>
      </c>
      <c r="K35" s="8">
        <f>J12</f>
        <v>1085</v>
      </c>
      <c r="L35" s="9">
        <f>(K35-K36)/K36</f>
        <v>-0.22500000000000001</v>
      </c>
    </row>
    <row r="36" spans="1:203" ht="14.25" customHeight="1" x14ac:dyDescent="0.35">
      <c r="F36" s="7" t="s">
        <v>427</v>
      </c>
      <c r="G36" s="8">
        <f>J26</f>
        <v>679</v>
      </c>
      <c r="J36" s="7" t="s">
        <v>427</v>
      </c>
      <c r="K36" s="8">
        <f>J11</f>
        <v>1400</v>
      </c>
      <c r="L36" s="9"/>
    </row>
    <row r="37" spans="1:203" ht="14.25" customHeight="1" x14ac:dyDescent="0.3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203" ht="14.25" customHeight="1" x14ac:dyDescent="0.35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203" ht="14.25" customHeight="1" x14ac:dyDescent="0.35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  <c r="GI39" s="1">
        <v>45047</v>
      </c>
      <c r="GJ39" s="1">
        <v>45078</v>
      </c>
      <c r="GK39" s="1">
        <v>45108</v>
      </c>
      <c r="GL39" s="1">
        <v>45139</v>
      </c>
      <c r="GM39" s="1">
        <v>45170</v>
      </c>
      <c r="GN39" s="1">
        <v>45200</v>
      </c>
      <c r="GO39" s="1">
        <v>45231</v>
      </c>
      <c r="GP39" s="1">
        <v>45261</v>
      </c>
      <c r="GQ39" s="1">
        <v>45292</v>
      </c>
      <c r="GR39" s="1">
        <v>45323</v>
      </c>
      <c r="GS39" s="1">
        <v>45352</v>
      </c>
      <c r="GT39" s="1">
        <v>45383</v>
      </c>
      <c r="GU39" s="1">
        <v>45413</v>
      </c>
    </row>
    <row r="40" spans="1:203" ht="14.25" customHeight="1" x14ac:dyDescent="0.35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356</v>
      </c>
      <c r="GH40" s="2">
        <f>SUM('Raw Data'!IF21)</f>
        <v>371</v>
      </c>
      <c r="GI40" s="2">
        <f>SUM('Raw Data'!IG21)</f>
        <v>382</v>
      </c>
      <c r="GJ40" s="2">
        <f>SUM('Raw Data'!IH21)</f>
        <v>412</v>
      </c>
      <c r="GK40" s="2">
        <f>SUM('Raw Data'!II21)</f>
        <v>456</v>
      </c>
      <c r="GL40" s="2">
        <f>SUM('Raw Data'!IJ21)</f>
        <v>474</v>
      </c>
      <c r="GM40" s="2">
        <f>SUM('Raw Data'!IK21)</f>
        <v>489</v>
      </c>
      <c r="GN40" s="2">
        <f>SUM('Raw Data'!IL21)</f>
        <v>0</v>
      </c>
      <c r="GO40" s="2">
        <f>SUM('Raw Data'!IM21)</f>
        <v>0</v>
      </c>
      <c r="GP40" s="2">
        <f>SUM('Raw Data'!IN21)</f>
        <v>0</v>
      </c>
      <c r="GQ40" s="2">
        <f>SUM('Raw Data'!IO21)</f>
        <v>0</v>
      </c>
      <c r="GR40" s="2">
        <f>SUM('Raw Data'!IP21)</f>
        <v>0</v>
      </c>
      <c r="GS40" s="2">
        <f>SUM('Raw Data'!IQ21)</f>
        <v>0</v>
      </c>
      <c r="GT40" s="2">
        <f>SUM('Raw Data'!IR21)</f>
        <v>0</v>
      </c>
      <c r="GU40" s="2">
        <f>SUM('Raw Data'!IS21)</f>
        <v>0</v>
      </c>
    </row>
    <row r="41" spans="1:203" ht="14.25" customHeight="1" x14ac:dyDescent="0.35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203" ht="14.2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203" ht="14.25" customHeight="1" x14ac:dyDescent="0.35">
      <c r="A43" s="39" t="s">
        <v>14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203" ht="14.25" customHeight="1" x14ac:dyDescent="0.35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 s="1">
        <v>39600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  <c r="GI44" s="1">
        <v>45047</v>
      </c>
      <c r="GJ44" s="1">
        <v>45078</v>
      </c>
      <c r="GK44" s="1">
        <v>45108</v>
      </c>
      <c r="GL44" s="1">
        <v>45139</v>
      </c>
      <c r="GM44" s="1">
        <v>45170</v>
      </c>
      <c r="GN44" s="1">
        <v>45200</v>
      </c>
      <c r="GO44" s="1">
        <v>45231</v>
      </c>
      <c r="GP44" s="1">
        <v>45261</v>
      </c>
      <c r="GQ44" s="1">
        <v>45292</v>
      </c>
      <c r="GR44" s="1">
        <v>45323</v>
      </c>
      <c r="GS44" s="1">
        <v>45352</v>
      </c>
      <c r="GT44" s="1">
        <v>45383</v>
      </c>
      <c r="GU44" s="1">
        <v>45413</v>
      </c>
    </row>
    <row r="45" spans="1:203" ht="14.25" customHeight="1" x14ac:dyDescent="0.35">
      <c r="B45" s="2">
        <f>'Raw Data'!AZ34</f>
        <v>4542</v>
      </c>
      <c r="C45" s="2">
        <f>'Raw Data'!BA34</f>
        <v>4463</v>
      </c>
      <c r="D45" s="2">
        <f>'Raw Data'!BB34</f>
        <v>4418</v>
      </c>
      <c r="E45" s="2">
        <f>'Raw Data'!BC34</f>
        <v>4456</v>
      </c>
      <c r="F45" s="2">
        <f>'Raw Data'!BD34</f>
        <v>4334</v>
      </c>
      <c r="G45" s="2">
        <f>'Raw Data'!BE34</f>
        <v>3886</v>
      </c>
      <c r="H45" s="2">
        <f>'Raw Data'!BF34</f>
        <v>4046</v>
      </c>
      <c r="I45" s="2">
        <f>'Raw Data'!BG34</f>
        <v>4122</v>
      </c>
      <c r="J45" s="2">
        <f>'Raw Data'!BH34</f>
        <v>4296</v>
      </c>
      <c r="K45" s="2">
        <f>'Raw Data'!BI34</f>
        <v>4184</v>
      </c>
      <c r="L45" s="2">
        <f>'Raw Data'!BJ34</f>
        <v>4180</v>
      </c>
      <c r="M45" s="2">
        <f>'Raw Data'!BK34</f>
        <v>4170</v>
      </c>
      <c r="N45" s="2">
        <f>'Raw Data'!BL34</f>
        <v>3991</v>
      </c>
      <c r="O45" s="2">
        <f>'Raw Data'!BM34</f>
        <v>4203</v>
      </c>
      <c r="P45" s="2">
        <f>'Raw Data'!BN34</f>
        <v>4144</v>
      </c>
      <c r="Q45" s="2">
        <f>'Raw Data'!BO34</f>
        <v>4129</v>
      </c>
      <c r="R45" s="2">
        <f>'Raw Data'!BP34</f>
        <v>3638</v>
      </c>
      <c r="S45" s="2">
        <f>'Raw Data'!BQ34</f>
        <v>3743</v>
      </c>
      <c r="T45" s="2">
        <f>'Raw Data'!BR34</f>
        <v>3850</v>
      </c>
      <c r="U45" s="2">
        <f>'Raw Data'!BS34</f>
        <v>3923</v>
      </c>
      <c r="V45" s="2">
        <f>'Raw Data'!BT34</f>
        <v>3992</v>
      </c>
      <c r="W45" s="2">
        <f>'Raw Data'!BU34</f>
        <v>4087</v>
      </c>
      <c r="X45" s="2">
        <f>'Raw Data'!BV34</f>
        <v>4115</v>
      </c>
      <c r="Y45" s="2">
        <f>'Raw Data'!BW34</f>
        <v>4141</v>
      </c>
      <c r="Z45" s="2">
        <f>'Raw Data'!BX34</f>
        <v>4141</v>
      </c>
      <c r="AA45" s="2">
        <f>'Raw Data'!BY34</f>
        <v>4087</v>
      </c>
      <c r="AB45" s="2">
        <f>'Raw Data'!BZ34</f>
        <v>4018</v>
      </c>
      <c r="AC45" s="2">
        <f>'Raw Data'!CA34</f>
        <v>3965</v>
      </c>
      <c r="AD45" s="2">
        <f>'Raw Data'!CB34</f>
        <v>3513</v>
      </c>
      <c r="AE45" s="2">
        <f>'Raw Data'!CC34</f>
        <v>3548</v>
      </c>
      <c r="AF45" s="2">
        <f>'Raw Data'!CD34</f>
        <v>3621</v>
      </c>
      <c r="AG45" s="2">
        <f>'Raw Data'!CE34</f>
        <v>3785</v>
      </c>
      <c r="AH45" s="2">
        <f>'Raw Data'!CF34</f>
        <v>3868</v>
      </c>
      <c r="AI45" s="2">
        <f>'Raw Data'!CG34</f>
        <v>3875</v>
      </c>
      <c r="AJ45" s="2">
        <f>'Raw Data'!CH34</f>
        <v>3776</v>
      </c>
      <c r="AK45" s="2">
        <f>'Raw Data'!CI34</f>
        <v>3762</v>
      </c>
      <c r="AL45" s="2">
        <f>'Raw Data'!CJ34</f>
        <v>3640</v>
      </c>
      <c r="AM45" s="2">
        <f>'Raw Data'!CK34</f>
        <v>3516</v>
      </c>
      <c r="AN45" s="2">
        <f>'Raw Data'!CL34</f>
        <v>3378</v>
      </c>
      <c r="AO45" s="2">
        <f>'Raw Data'!CM34</f>
        <v>3296</v>
      </c>
      <c r="AP45" s="2">
        <f>'Raw Data'!CN34</f>
        <v>2975</v>
      </c>
      <c r="AQ45" s="2">
        <f>'Raw Data'!CO34</f>
        <v>3058</v>
      </c>
      <c r="AR45" s="2">
        <f>'Raw Data'!CP34</f>
        <v>3114</v>
      </c>
      <c r="AS45" s="2">
        <f>'Raw Data'!CQ34</f>
        <v>3250</v>
      </c>
      <c r="AT45" s="2">
        <f>'Raw Data'!CR34</f>
        <v>3235</v>
      </c>
      <c r="AU45" s="2">
        <f>'Raw Data'!CS34</f>
        <v>3255</v>
      </c>
      <c r="AV45" s="2">
        <f>'Raw Data'!CT34</f>
        <v>3251</v>
      </c>
      <c r="AW45" s="2">
        <f>'Raw Data'!CU34</f>
        <v>3209</v>
      </c>
      <c r="AX45" s="2">
        <f>'Raw Data'!CV34</f>
        <v>3142</v>
      </c>
      <c r="AY45" s="2">
        <f>'Raw Data'!CW34</f>
        <v>3058</v>
      </c>
      <c r="AZ45" s="2">
        <f>'Raw Data'!CX34</f>
        <v>3141</v>
      </c>
      <c r="BA45" s="2">
        <f>'Raw Data'!CY34</f>
        <v>3023</v>
      </c>
      <c r="BB45" s="2">
        <f>'Raw Data'!CZ34</f>
        <v>2844</v>
      </c>
      <c r="BC45" s="2">
        <f>'Raw Data'!DA34</f>
        <v>2893</v>
      </c>
      <c r="BD45" s="2">
        <f>'Raw Data'!DB34</f>
        <v>3076</v>
      </c>
      <c r="BE45" s="2">
        <f>'Raw Data'!DC34</f>
        <v>3152</v>
      </c>
      <c r="BF45" s="2">
        <f>'Raw Data'!DD34</f>
        <v>3191</v>
      </c>
      <c r="BG45" s="2">
        <f>'Raw Data'!DE34</f>
        <v>3240</v>
      </c>
      <c r="BH45" s="2">
        <f>'Raw Data'!DF34</f>
        <v>3145</v>
      </c>
      <c r="BI45" s="2">
        <f>'Raw Data'!DG34</f>
        <v>3153</v>
      </c>
      <c r="BJ45" s="2">
        <f>'Raw Data'!DH34</f>
        <v>3073</v>
      </c>
      <c r="BK45" s="2">
        <f>'Raw Data'!DI34</f>
        <v>3069</v>
      </c>
      <c r="BL45" s="2">
        <f>'Raw Data'!DJ34</f>
        <v>3068</v>
      </c>
      <c r="BM45" s="2">
        <f>'Raw Data'!DK34</f>
        <v>3016</v>
      </c>
      <c r="BN45" s="2">
        <f>'Raw Data'!DL34</f>
        <v>2736</v>
      </c>
      <c r="BO45" s="2">
        <f>'Raw Data'!DM34</f>
        <v>2852</v>
      </c>
      <c r="BP45" s="2">
        <f>'Raw Data'!DN34</f>
        <v>2919</v>
      </c>
      <c r="BQ45" s="2">
        <f>'Raw Data'!DO34</f>
        <v>2954</v>
      </c>
      <c r="BR45" s="2">
        <f>'Raw Data'!DP34</f>
        <v>3113</v>
      </c>
      <c r="BS45" s="2">
        <f>'Raw Data'!DQ34</f>
        <v>3126</v>
      </c>
      <c r="BT45" s="2">
        <f>'Raw Data'!DR34</f>
        <v>3080</v>
      </c>
      <c r="BU45" s="2">
        <f>'Raw Data'!DS34</f>
        <v>3074</v>
      </c>
      <c r="BV45" s="2">
        <f>'Raw Data'!DT34</f>
        <v>3119</v>
      </c>
      <c r="BW45" s="2">
        <f>'Raw Data'!DU34</f>
        <v>2950</v>
      </c>
      <c r="BX45" s="2">
        <f>'Raw Data'!DV34</f>
        <v>3014</v>
      </c>
      <c r="BY45" s="2">
        <f>'Raw Data'!DW34</f>
        <v>2969</v>
      </c>
      <c r="BZ45" s="2">
        <f>'Raw Data'!DX34</f>
        <v>2787</v>
      </c>
      <c r="CA45" s="2">
        <f>'Raw Data'!DY34</f>
        <v>2820</v>
      </c>
      <c r="CB45" s="2">
        <f>'Raw Data'!DZ34</f>
        <v>2890</v>
      </c>
      <c r="CC45" s="2">
        <f>'Raw Data'!EA34</f>
        <v>3105</v>
      </c>
      <c r="CD45" s="2">
        <f>'Raw Data'!EB34</f>
        <v>3086</v>
      </c>
      <c r="CE45" s="2">
        <f>'Raw Data'!EC34</f>
        <v>3177</v>
      </c>
      <c r="CF45" s="2">
        <f>'Raw Data'!ED34</f>
        <v>3209</v>
      </c>
      <c r="CG45" s="2">
        <f>'Raw Data'!EE34</f>
        <v>3125</v>
      </c>
      <c r="CH45" s="2">
        <f>'Raw Data'!EF34</f>
        <v>3218</v>
      </c>
      <c r="CI45" s="2">
        <f>'Raw Data'!EG34</f>
        <v>3093</v>
      </c>
      <c r="CJ45" s="2">
        <f>'Raw Data'!EH34</f>
        <v>3051</v>
      </c>
      <c r="CK45" s="2">
        <f>'Raw Data'!EI34</f>
        <v>3007</v>
      </c>
      <c r="CL45" s="2">
        <f>'Raw Data'!EJ34</f>
        <v>2691</v>
      </c>
      <c r="CM45" s="2">
        <f>'Raw Data'!EK34</f>
        <v>2771</v>
      </c>
      <c r="CN45" s="2">
        <f>'Raw Data'!EL34</f>
        <v>2866</v>
      </c>
      <c r="CO45" s="2">
        <f>'Raw Data'!EM34</f>
        <v>2942</v>
      </c>
      <c r="CP45" s="2">
        <f>'Raw Data'!EN34</f>
        <v>3015</v>
      </c>
      <c r="CQ45" s="2">
        <f>'Raw Data'!EO34</f>
        <v>3055</v>
      </c>
      <c r="CR45" s="2">
        <f>'Raw Data'!EP34</f>
        <v>3039</v>
      </c>
      <c r="CS45" s="2">
        <f>'Raw Data'!EQ34</f>
        <v>2989</v>
      </c>
      <c r="CT45" s="2">
        <f>'Raw Data'!ER34</f>
        <v>2971</v>
      </c>
      <c r="CU45" s="2">
        <f>'Raw Data'!ES34</f>
        <v>2944</v>
      </c>
      <c r="CV45" s="2">
        <f>'Raw Data'!ET34</f>
        <v>2900</v>
      </c>
      <c r="CW45" s="2">
        <f>'Raw Data'!EU34</f>
        <v>2824</v>
      </c>
      <c r="CX45" s="2">
        <f>'Raw Data'!EV34</f>
        <v>2585</v>
      </c>
      <c r="CY45" s="2">
        <f>'Raw Data'!EW34</f>
        <v>2587</v>
      </c>
      <c r="CZ45" s="2">
        <f>'Raw Data'!EX34</f>
        <v>2666</v>
      </c>
      <c r="DA45" s="2">
        <f>'Raw Data'!EY34</f>
        <v>2769</v>
      </c>
      <c r="DB45" s="2">
        <f>'Raw Data'!EZ34</f>
        <v>2850</v>
      </c>
      <c r="DC45" s="2">
        <f>'Raw Data'!FA34</f>
        <v>2730</v>
      </c>
      <c r="DD45" s="2">
        <f>'Raw Data'!FB34</f>
        <v>2748</v>
      </c>
      <c r="DE45" s="2">
        <f>'Raw Data'!FC34</f>
        <v>2672</v>
      </c>
      <c r="DF45" s="2">
        <f>'Raw Data'!FD34</f>
        <v>2594</v>
      </c>
      <c r="DG45" s="2">
        <f>'Raw Data'!FE34</f>
        <v>2571</v>
      </c>
      <c r="DH45" s="2">
        <f>'Raw Data'!FF34</f>
        <v>2527</v>
      </c>
      <c r="DI45" s="2">
        <f>'Raw Data'!FG34</f>
        <v>2415</v>
      </c>
      <c r="DJ45" s="2">
        <f>'Raw Data'!FH34</f>
        <v>2234</v>
      </c>
      <c r="DK45" s="2">
        <f>'Raw Data'!FI34</f>
        <v>2290</v>
      </c>
      <c r="DL45" s="2">
        <f>'Raw Data'!FJ34</f>
        <v>2367</v>
      </c>
      <c r="DM45" s="2">
        <f>'Raw Data'!FK34</f>
        <v>2386</v>
      </c>
      <c r="DN45" s="2">
        <f>'Raw Data'!FL34</f>
        <v>2408</v>
      </c>
      <c r="DO45" s="2">
        <f>'Raw Data'!FM34</f>
        <v>2418</v>
      </c>
      <c r="DP45" s="2">
        <f>'Raw Data'!FN34</f>
        <v>2370</v>
      </c>
      <c r="DQ45" s="2">
        <f>'Raw Data'!FO34</f>
        <v>2370</v>
      </c>
      <c r="DR45" s="2">
        <f>'Raw Data'!FP34</f>
        <v>2361</v>
      </c>
      <c r="DS45" s="2">
        <f>'Raw Data'!FQ34</f>
        <v>2297</v>
      </c>
      <c r="DT45" s="2">
        <f>'Raw Data'!FR34</f>
        <v>2310</v>
      </c>
      <c r="DU45" s="2">
        <f>'Raw Data'!FS34</f>
        <v>2247</v>
      </c>
      <c r="DV45" s="2">
        <f>'Raw Data'!FT34</f>
        <v>2083</v>
      </c>
      <c r="DW45" s="2">
        <f>'Raw Data'!FU34</f>
        <v>2095</v>
      </c>
      <c r="DX45" s="2">
        <f>'Raw Data'!FV34</f>
        <v>2141</v>
      </c>
      <c r="DY45" s="2">
        <f>'Raw Data'!FW34</f>
        <v>2236</v>
      </c>
      <c r="DZ45" s="2">
        <f>'Raw Data'!FX34</f>
        <v>2237</v>
      </c>
      <c r="EA45" s="2">
        <f>'Raw Data'!FY34</f>
        <v>2264</v>
      </c>
      <c r="EB45" s="2">
        <f>'Raw Data'!FZ34</f>
        <v>2253</v>
      </c>
      <c r="EC45" s="2">
        <f>'Raw Data'!GA34</f>
        <v>2246</v>
      </c>
      <c r="ED45" s="2">
        <f>'Raw Data'!GB34</f>
        <v>2324</v>
      </c>
      <c r="EE45" s="2">
        <f>'Raw Data'!GC34</f>
        <v>2304</v>
      </c>
      <c r="EF45" s="2">
        <f>'Raw Data'!GD34</f>
        <v>2344</v>
      </c>
      <c r="EG45" s="2">
        <f>'Raw Data'!GE34</f>
        <v>2340</v>
      </c>
      <c r="EH45" s="2">
        <f>'Raw Data'!GF34</f>
        <v>2189</v>
      </c>
      <c r="EI45" s="2">
        <f>'Raw Data'!GG34</f>
        <v>2264</v>
      </c>
      <c r="EJ45" s="2">
        <f>'Raw Data'!GH34</f>
        <v>2362</v>
      </c>
      <c r="EK45" s="2">
        <f>'Raw Data'!GI34</f>
        <v>2482</v>
      </c>
      <c r="EL45" s="2">
        <f>'Raw Data'!GJ34</f>
        <v>2554</v>
      </c>
      <c r="EM45" s="2">
        <f>'Raw Data'!GK34</f>
        <v>2540</v>
      </c>
      <c r="EN45" s="2">
        <f>'Raw Data'!GL34</f>
        <v>2464</v>
      </c>
      <c r="EO45" s="2">
        <f>'Raw Data'!GM34</f>
        <v>2395</v>
      </c>
      <c r="EP45" s="2">
        <f>'Raw Data'!GN34</f>
        <v>2405</v>
      </c>
      <c r="EQ45" s="2">
        <f>'Raw Data'!GO34</f>
        <v>2371</v>
      </c>
      <c r="ER45" s="2">
        <f>'Raw Data'!GP34</f>
        <v>2367</v>
      </c>
      <c r="ES45" s="2">
        <f>'Raw Data'!GQ34</f>
        <v>2346</v>
      </c>
      <c r="ET45" s="2">
        <f>'Raw Data'!GR34</f>
        <v>2092</v>
      </c>
      <c r="EU45" s="2">
        <f>'Raw Data'!GS34</f>
        <v>2107</v>
      </c>
      <c r="EV45" s="2">
        <f>'Raw Data'!GT34</f>
        <v>2121</v>
      </c>
      <c r="EW45" s="2">
        <f>'Raw Data'!GU34</f>
        <v>2162</v>
      </c>
      <c r="EX45" s="2">
        <f>'Raw Data'!GV34</f>
        <v>2116</v>
      </c>
      <c r="EY45" s="2">
        <f>'Raw Data'!GW34</f>
        <v>2042</v>
      </c>
      <c r="EZ45" s="2">
        <f>'Raw Data'!GX34</f>
        <v>1736</v>
      </c>
      <c r="FA45" s="2">
        <f>'Raw Data'!GY34</f>
        <v>1622</v>
      </c>
      <c r="FB45" s="2">
        <f>'Raw Data'!GZ34</f>
        <v>1428</v>
      </c>
      <c r="FC45" s="2">
        <f>'Raw Data'!HA34</f>
        <v>1400</v>
      </c>
      <c r="FD45" s="2">
        <f>'Raw Data'!HB34</f>
        <v>1327</v>
      </c>
      <c r="FE45" s="2">
        <f>'Raw Data'!HC34</f>
        <v>1274</v>
      </c>
      <c r="FF45" s="2">
        <f>'Raw Data'!HD34</f>
        <v>1142</v>
      </c>
      <c r="FG45" s="2">
        <f>'Raw Data'!HE34</f>
        <v>1030</v>
      </c>
      <c r="FH45" s="2">
        <f>'Raw Data'!HF34</f>
        <v>1050</v>
      </c>
      <c r="FI45" s="2">
        <f>'Raw Data'!HG34</f>
        <v>966</v>
      </c>
      <c r="FJ45" s="2">
        <f>'Raw Data'!HH34</f>
        <v>1012</v>
      </c>
      <c r="FK45" s="2">
        <f>'Raw Data'!HI34</f>
        <v>1027</v>
      </c>
      <c r="FL45" s="2">
        <f>'Raw Data'!HJ34</f>
        <v>1070</v>
      </c>
      <c r="FM45" s="2">
        <f>'Raw Data'!HK34</f>
        <v>1113</v>
      </c>
      <c r="FN45" s="2">
        <f>'Raw Data'!HL34</f>
        <v>1114</v>
      </c>
      <c r="FO45" s="2">
        <f>'Raw Data'!HM34</f>
        <v>1085</v>
      </c>
      <c r="FP45" s="2">
        <f>'Raw Data'!HN34</f>
        <v>942</v>
      </c>
      <c r="FQ45" s="2">
        <f>'Raw Data'!HO34</f>
        <v>883</v>
      </c>
      <c r="FR45" s="2">
        <f>'Raw Data'!HP34</f>
        <v>757</v>
      </c>
      <c r="FS45" s="2">
        <f>'Raw Data'!HQ34</f>
        <v>727</v>
      </c>
      <c r="FT45" s="2">
        <f>'Raw Data'!HR34</f>
        <v>694</v>
      </c>
      <c r="FU45" s="2">
        <f>'Raw Data'!HS34</f>
        <v>733</v>
      </c>
      <c r="FV45" s="2">
        <f>'Raw Data'!HT34</f>
        <v>767</v>
      </c>
      <c r="FW45" s="2">
        <f>'Raw Data'!HU34</f>
        <v>896</v>
      </c>
      <c r="FX45" s="2">
        <f>'Raw Data'!HV34</f>
        <v>1039</v>
      </c>
      <c r="FY45" s="2">
        <f>'Raw Data'!HW34</f>
        <v>1071</v>
      </c>
      <c r="FZ45" s="2">
        <f>'Raw Data'!HX34</f>
        <v>1053</v>
      </c>
      <c r="GA45" s="2">
        <f>'Raw Data'!HY34</f>
        <v>997</v>
      </c>
      <c r="GB45" s="2">
        <f>'Raw Data'!HZ34</f>
        <v>991</v>
      </c>
      <c r="GC45" s="2">
        <f>'Raw Data'!IA34</f>
        <v>955</v>
      </c>
      <c r="GD45" s="2">
        <f>'Raw Data'!IB34</f>
        <v>872</v>
      </c>
      <c r="GE45" s="2">
        <f>'Raw Data'!IC34</f>
        <v>808</v>
      </c>
      <c r="GF45" s="2">
        <f>'Raw Data'!ID34</f>
        <v>789</v>
      </c>
      <c r="GG45" s="2">
        <f>'Raw Data'!IE34</f>
        <v>759</v>
      </c>
      <c r="GH45" s="2">
        <f>'Raw Data'!IF34</f>
        <v>768</v>
      </c>
      <c r="GI45" s="2">
        <f>'Raw Data'!IG34</f>
        <v>767</v>
      </c>
      <c r="GJ45" s="2">
        <f>'Raw Data'!IH34</f>
        <v>784</v>
      </c>
      <c r="GK45" s="2">
        <f>'Raw Data'!II34</f>
        <v>834</v>
      </c>
      <c r="GL45" s="2">
        <f>'Raw Data'!IJ34</f>
        <v>838</v>
      </c>
      <c r="GM45" s="2">
        <f>'Raw Data'!IK34</f>
        <v>843</v>
      </c>
      <c r="GN45" s="2">
        <f>'Raw Data'!IL34</f>
        <v>0</v>
      </c>
      <c r="GO45" s="2">
        <f>'Raw Data'!IM34</f>
        <v>0</v>
      </c>
      <c r="GP45" s="2">
        <f>'Raw Data'!IN34</f>
        <v>0</v>
      </c>
      <c r="GQ45" s="2">
        <f>'Raw Data'!IO34</f>
        <v>0</v>
      </c>
      <c r="GR45" s="2">
        <f>'Raw Data'!IP34</f>
        <v>0</v>
      </c>
      <c r="GS45" s="2">
        <f>'Raw Data'!IQ34</f>
        <v>0</v>
      </c>
      <c r="GT45" s="2">
        <f>'Raw Data'!IR34</f>
        <v>0</v>
      </c>
      <c r="GU45" s="2">
        <f>'Raw Data'!IS34</f>
        <v>0</v>
      </c>
    </row>
    <row r="46" spans="1:203" ht="14.25" customHeight="1" x14ac:dyDescent="0.3"/>
    <row r="47" spans="1:203" ht="14.25" customHeight="1" x14ac:dyDescent="0.3"/>
    <row r="48" spans="1:20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</sheetData>
  <mergeCells count="2">
    <mergeCell ref="F31:H31"/>
    <mergeCell ref="J31:L31"/>
  </mergeCells>
  <phoneticPr fontId="23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8203125" defaultRowHeight="15" customHeight="1" x14ac:dyDescent="0.3"/>
  <cols>
    <col min="1" max="1" width="17.9140625" customWidth="1"/>
    <col min="2" max="2" width="35.08203125" customWidth="1"/>
    <col min="3" max="4" width="10" customWidth="1"/>
    <col min="5" max="5" width="21.4140625" customWidth="1"/>
    <col min="6" max="6" width="12" customWidth="1"/>
    <col min="7" max="14" width="10" customWidth="1"/>
    <col min="15" max="15" width="11.08203125" customWidth="1"/>
    <col min="16" max="174" width="10" customWidth="1"/>
  </cols>
  <sheetData>
    <row r="1" spans="1:174" ht="14.25" customHeight="1" x14ac:dyDescent="0.35">
      <c r="B1" s="2" t="s">
        <v>211</v>
      </c>
      <c r="E1" s="264" t="s">
        <v>212</v>
      </c>
      <c r="F1" s="265"/>
    </row>
    <row r="2" spans="1:174" ht="14.25" customHeight="1" x14ac:dyDescent="0.35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35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35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35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35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35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35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35">
      <c r="FR9" s="2">
        <v>127</v>
      </c>
    </row>
    <row r="10" spans="1:174" ht="14.25" customHeight="1" x14ac:dyDescent="0.35">
      <c r="B10" s="2" t="s">
        <v>213</v>
      </c>
      <c r="FR10" s="2">
        <v>10</v>
      </c>
    </row>
    <row r="11" spans="1:174" ht="14.25" customHeight="1" x14ac:dyDescent="0.35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35">
      <c r="A12" s="2" t="s">
        <v>58</v>
      </c>
      <c r="B12" s="43">
        <f>'DC New Const Value'!N76</f>
        <v>16719006</v>
      </c>
    </row>
    <row r="13" spans="1:174" ht="14.25" customHeight="1" x14ac:dyDescent="0.35">
      <c r="A13" s="2" t="s">
        <v>177</v>
      </c>
      <c r="B13" s="43">
        <f>'DC New Const Value'!N81</f>
        <v>10272337</v>
      </c>
    </row>
    <row r="14" spans="1:174" ht="14.25" customHeight="1" x14ac:dyDescent="0.35">
      <c r="A14" s="2" t="s">
        <v>178</v>
      </c>
      <c r="B14" s="43">
        <f>'DC New Const Value'!N83</f>
        <v>9184859</v>
      </c>
    </row>
    <row r="15" spans="1:174" ht="14.25" customHeight="1" x14ac:dyDescent="0.35">
      <c r="A15" s="2" t="s">
        <v>62</v>
      </c>
      <c r="B15" s="43">
        <f>'DC New Const Value'!N82</f>
        <v>7768187</v>
      </c>
    </row>
    <row r="16" spans="1:174" ht="14.25" customHeight="1" x14ac:dyDescent="0.35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35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35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35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35">
      <c r="B20" s="43">
        <f>'DC New Const Value'!N84</f>
        <v>94750452</v>
      </c>
      <c r="FR20" s="2">
        <v>1497</v>
      </c>
    </row>
    <row r="21" spans="1:174" ht="14.25" customHeight="1" x14ac:dyDescent="0.35">
      <c r="FR21" s="2">
        <v>9</v>
      </c>
    </row>
    <row r="22" spans="1:174" ht="14.25" customHeight="1" x14ac:dyDescent="0.3"/>
    <row r="23" spans="1:174" ht="14.25" customHeight="1" x14ac:dyDescent="0.35">
      <c r="B23" s="2" t="s">
        <v>214</v>
      </c>
    </row>
    <row r="24" spans="1:174" ht="14.25" customHeight="1" x14ac:dyDescent="0.35">
      <c r="A24" s="2" t="s">
        <v>60</v>
      </c>
      <c r="B24" s="43">
        <f>'DC New Const Value'!N90</f>
        <v>20149366</v>
      </c>
    </row>
    <row r="25" spans="1:174" ht="14.25" customHeight="1" x14ac:dyDescent="0.35">
      <c r="A25" s="2" t="s">
        <v>61</v>
      </c>
      <c r="B25" s="43">
        <f>'DC New Const Value'!N89</f>
        <v>17829678</v>
      </c>
    </row>
    <row r="26" spans="1:174" ht="14.25" customHeight="1" x14ac:dyDescent="0.35">
      <c r="A26" s="2" t="s">
        <v>177</v>
      </c>
      <c r="B26" s="43">
        <f>'DC New Const Value'!N93</f>
        <v>17590700</v>
      </c>
    </row>
    <row r="27" spans="1:174" ht="14.25" customHeight="1" x14ac:dyDescent="0.35">
      <c r="A27" s="2" t="s">
        <v>58</v>
      </c>
      <c r="B27" s="43">
        <f>'DC New Const Value'!N88</f>
        <v>11155089</v>
      </c>
    </row>
    <row r="28" spans="1:174" ht="14.25" customHeight="1" x14ac:dyDescent="0.35">
      <c r="A28" s="2" t="s">
        <v>178</v>
      </c>
      <c r="B28" s="43">
        <f>'DC New Const Value'!N95</f>
        <v>8165125</v>
      </c>
    </row>
    <row r="29" spans="1:174" ht="14.25" customHeight="1" x14ac:dyDescent="0.35">
      <c r="A29" s="2" t="s">
        <v>176</v>
      </c>
      <c r="B29" s="43">
        <f>'DC New Const Value'!N87</f>
        <v>7052027</v>
      </c>
    </row>
    <row r="30" spans="1:174" ht="14.25" customHeight="1" x14ac:dyDescent="0.35">
      <c r="A30" s="2" t="s">
        <v>59</v>
      </c>
      <c r="B30" s="43">
        <f>'DC New Const Value'!N91</f>
        <v>6612961</v>
      </c>
    </row>
    <row r="31" spans="1:174" ht="14.25" customHeight="1" x14ac:dyDescent="0.35">
      <c r="A31" s="2" t="s">
        <v>62</v>
      </c>
      <c r="B31" s="43">
        <f>'DC New Const Value'!N94</f>
        <v>6104366</v>
      </c>
    </row>
    <row r="32" spans="1:174" ht="14.25" customHeight="1" x14ac:dyDescent="0.35">
      <c r="A32" s="2" t="s">
        <v>57</v>
      </c>
      <c r="B32" s="43">
        <f>'DC New Const Value'!N92</f>
        <v>4468775</v>
      </c>
    </row>
    <row r="33" spans="2:174" ht="14.25" customHeight="1" x14ac:dyDescent="0.35">
      <c r="B33" s="43">
        <f>SUM(B24:B32)</f>
        <v>99128087</v>
      </c>
    </row>
    <row r="34" spans="2:174" ht="14.25" customHeight="1" x14ac:dyDescent="0.3"/>
    <row r="35" spans="2:174" ht="14.25" customHeight="1" x14ac:dyDescent="0.3"/>
    <row r="36" spans="2:174" ht="14.25" customHeight="1" x14ac:dyDescent="0.35">
      <c r="FR36" s="2">
        <v>150</v>
      </c>
    </row>
    <row r="37" spans="2:174" ht="14.25" customHeight="1" x14ac:dyDescent="0.35">
      <c r="FR37" s="2">
        <v>58</v>
      </c>
    </row>
    <row r="38" spans="2:174" ht="14.25" customHeight="1" x14ac:dyDescent="0.35">
      <c r="FR38" s="4">
        <v>2</v>
      </c>
    </row>
    <row r="39" spans="2:174" ht="14.25" customHeight="1" x14ac:dyDescent="0.3"/>
    <row r="40" spans="2:174" ht="14.25" customHeight="1" x14ac:dyDescent="0.3"/>
    <row r="41" spans="2:174" ht="14.25" customHeight="1" x14ac:dyDescent="0.3"/>
    <row r="42" spans="2:174" ht="14.25" customHeight="1" x14ac:dyDescent="0.3"/>
    <row r="43" spans="2:174" ht="14.25" customHeight="1" x14ac:dyDescent="0.3"/>
    <row r="44" spans="2:174" ht="14.25" customHeight="1" x14ac:dyDescent="0.3"/>
    <row r="45" spans="2:174" ht="14.25" customHeight="1" x14ac:dyDescent="0.3"/>
    <row r="46" spans="2:174" ht="14.25" customHeight="1" x14ac:dyDescent="0.3"/>
    <row r="47" spans="2:174" ht="14.25" customHeight="1" x14ac:dyDescent="0.3"/>
    <row r="48" spans="2:174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V121"/>
  <sheetViews>
    <sheetView topLeftCell="A27" workbookViewId="0">
      <pane xSplit="1" topLeftCell="B1" activePane="topRight" state="frozen"/>
      <selection pane="topRight" activeCell="D102" sqref="D102"/>
    </sheetView>
  </sheetViews>
  <sheetFormatPr defaultColWidth="8.75" defaultRowHeight="14.5" x14ac:dyDescent="0.35"/>
  <cols>
    <col min="1" max="1" width="12.5" style="170" bestFit="1" customWidth="1"/>
    <col min="2" max="4" width="10.75" style="170" bestFit="1" customWidth="1"/>
    <col min="5" max="13" width="9.83203125" style="170" bestFit="1" customWidth="1"/>
    <col min="14" max="14" width="10.75" style="170" bestFit="1" customWidth="1"/>
    <col min="15" max="15" width="8.75" style="170"/>
    <col min="16" max="22" width="9.83203125" style="170" bestFit="1" customWidth="1"/>
    <col min="23" max="16384" width="8.75" style="170"/>
  </cols>
  <sheetData>
    <row r="1" spans="1:22" ht="15.5" x14ac:dyDescent="0.35">
      <c r="A1" s="266" t="s">
        <v>397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22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22" x14ac:dyDescent="0.35">
      <c r="A3" s="170" t="s">
        <v>351</v>
      </c>
      <c r="B3" s="173">
        <v>626000</v>
      </c>
      <c r="C3" s="173">
        <v>0</v>
      </c>
      <c r="D3" s="173">
        <v>0</v>
      </c>
      <c r="E3" s="173">
        <v>805600</v>
      </c>
      <c r="F3" s="173">
        <v>270000</v>
      </c>
      <c r="G3" s="173">
        <v>582600</v>
      </c>
      <c r="H3" s="173">
        <v>0</v>
      </c>
      <c r="I3" s="173">
        <v>0</v>
      </c>
      <c r="J3" s="173"/>
      <c r="K3" s="173"/>
      <c r="L3" s="173"/>
      <c r="M3" s="173"/>
      <c r="N3" s="173">
        <f>SUM(B3:M3)</f>
        <v>2284200</v>
      </c>
    </row>
    <row r="4" spans="1:22" x14ac:dyDescent="0.35">
      <c r="A4" s="170" t="s">
        <v>350</v>
      </c>
      <c r="B4" s="173">
        <v>150000</v>
      </c>
      <c r="C4" s="173">
        <v>0</v>
      </c>
      <c r="D4" s="173">
        <v>450000</v>
      </c>
      <c r="E4" s="173">
        <v>0</v>
      </c>
      <c r="F4" s="173">
        <v>0</v>
      </c>
      <c r="G4" s="173">
        <v>0</v>
      </c>
      <c r="H4" s="173">
        <v>211000</v>
      </c>
      <c r="I4" s="173">
        <v>183010</v>
      </c>
      <c r="J4" s="173"/>
      <c r="K4" s="173"/>
      <c r="L4" s="173"/>
      <c r="M4" s="173"/>
      <c r="N4" s="173">
        <f>SUM(B4:M4)</f>
        <v>994010</v>
      </c>
    </row>
    <row r="5" spans="1:22" x14ac:dyDescent="0.35">
      <c r="A5" s="170" t="s">
        <v>349</v>
      </c>
      <c r="B5" s="173">
        <v>1390127</v>
      </c>
      <c r="C5" s="173">
        <v>2892900</v>
      </c>
      <c r="D5" s="173">
        <v>2728971</v>
      </c>
      <c r="E5" s="173">
        <v>1882920</v>
      </c>
      <c r="F5" s="173">
        <v>8667395</v>
      </c>
      <c r="G5" s="173">
        <v>200000</v>
      </c>
      <c r="H5" s="173">
        <v>1645240</v>
      </c>
      <c r="I5" s="173">
        <v>1287420</v>
      </c>
      <c r="J5" s="173"/>
      <c r="K5" s="173"/>
      <c r="L5" s="173"/>
      <c r="M5" s="173"/>
      <c r="N5" s="173">
        <f>SUM(B5:M5)</f>
        <v>20694973</v>
      </c>
    </row>
    <row r="6" spans="1:22" x14ac:dyDescent="0.35">
      <c r="A6" s="170" t="s">
        <v>348</v>
      </c>
      <c r="B6" s="173">
        <v>282200</v>
      </c>
      <c r="C6" s="173">
        <v>200000</v>
      </c>
      <c r="D6" s="173">
        <v>180000</v>
      </c>
      <c r="E6" s="173">
        <v>49900</v>
      </c>
      <c r="F6" s="173">
        <v>350000</v>
      </c>
      <c r="G6" s="173">
        <v>675000</v>
      </c>
      <c r="H6" s="173">
        <v>345000</v>
      </c>
      <c r="I6" s="173">
        <v>200000</v>
      </c>
      <c r="J6" s="173"/>
      <c r="K6" s="173"/>
      <c r="L6" s="173"/>
      <c r="M6" s="173"/>
      <c r="N6" s="173">
        <f>SUM(B6:M6)</f>
        <v>2282100</v>
      </c>
    </row>
    <row r="7" spans="1:22" x14ac:dyDescent="0.35">
      <c r="A7" s="170" t="s">
        <v>347</v>
      </c>
      <c r="B7" s="173">
        <v>2639000</v>
      </c>
      <c r="C7" s="173">
        <v>2964058</v>
      </c>
      <c r="D7" s="173">
        <v>2375000</v>
      </c>
      <c r="E7" s="173">
        <v>5128382</v>
      </c>
      <c r="F7" s="173">
        <v>7656812</v>
      </c>
      <c r="G7" s="173">
        <v>7259325</v>
      </c>
      <c r="H7" s="173">
        <v>5048036</v>
      </c>
      <c r="I7" s="173">
        <v>5410686</v>
      </c>
      <c r="J7" s="173"/>
      <c r="K7" s="173"/>
      <c r="L7" s="173"/>
      <c r="M7" s="173"/>
      <c r="N7" s="173">
        <f>SUM(B7:M7)</f>
        <v>38481299</v>
      </c>
    </row>
    <row r="8" spans="1:22" x14ac:dyDescent="0.35">
      <c r="A8" s="170" t="s">
        <v>346</v>
      </c>
      <c r="B8" s="173">
        <v>0</v>
      </c>
      <c r="C8" s="173">
        <v>601385</v>
      </c>
      <c r="D8" s="173">
        <v>0</v>
      </c>
      <c r="E8" s="173">
        <v>250000</v>
      </c>
      <c r="F8" s="173">
        <v>300000</v>
      </c>
      <c r="G8" s="173">
        <v>250000</v>
      </c>
      <c r="H8" s="173">
        <v>0</v>
      </c>
      <c r="I8" s="173">
        <v>328993</v>
      </c>
      <c r="J8" s="173"/>
      <c r="K8" s="173"/>
      <c r="L8" s="173"/>
      <c r="M8" s="173"/>
      <c r="N8" s="173">
        <f t="shared" ref="N8:N18" si="0">SUM(B8:M8)</f>
        <v>1730378</v>
      </c>
    </row>
    <row r="9" spans="1:22" x14ac:dyDescent="0.35">
      <c r="A9" s="170" t="s">
        <v>345</v>
      </c>
      <c r="B9" s="173">
        <v>0</v>
      </c>
      <c r="C9" s="173">
        <v>0</v>
      </c>
      <c r="D9" s="173">
        <v>0</v>
      </c>
      <c r="E9" s="173">
        <v>0</v>
      </c>
      <c r="F9" s="173">
        <v>0</v>
      </c>
      <c r="G9" s="173">
        <v>0</v>
      </c>
      <c r="H9" s="173">
        <v>0</v>
      </c>
      <c r="I9" s="173">
        <v>0</v>
      </c>
      <c r="J9" s="173"/>
      <c r="K9" s="173"/>
      <c r="L9" s="173"/>
      <c r="M9" s="173"/>
      <c r="N9" s="173">
        <f t="shared" si="0"/>
        <v>0</v>
      </c>
    </row>
    <row r="10" spans="1:22" x14ac:dyDescent="0.35">
      <c r="A10" s="170" t="s">
        <v>344</v>
      </c>
      <c r="B10" s="173">
        <v>535000</v>
      </c>
      <c r="C10" s="173">
        <v>450000</v>
      </c>
      <c r="D10" s="173">
        <v>75000</v>
      </c>
      <c r="E10" s="173">
        <v>305960</v>
      </c>
      <c r="F10" s="173">
        <v>225000</v>
      </c>
      <c r="G10" s="173">
        <v>675000</v>
      </c>
      <c r="H10" s="173">
        <v>710000</v>
      </c>
      <c r="I10" s="173">
        <v>1214151</v>
      </c>
      <c r="J10" s="173"/>
      <c r="K10" s="173"/>
      <c r="L10" s="173"/>
      <c r="M10" s="173"/>
      <c r="N10" s="173">
        <f t="shared" si="0"/>
        <v>4190111</v>
      </c>
    </row>
    <row r="11" spans="1:22" x14ac:dyDescent="0.35">
      <c r="A11" s="170" t="s">
        <v>342</v>
      </c>
      <c r="B11" s="173">
        <v>100000</v>
      </c>
      <c r="C11" s="173">
        <v>1750000</v>
      </c>
      <c r="D11" s="173">
        <v>95000</v>
      </c>
      <c r="E11" s="173">
        <v>0</v>
      </c>
      <c r="F11" s="173">
        <v>0</v>
      </c>
      <c r="G11" s="173">
        <v>0</v>
      </c>
      <c r="H11" s="173">
        <v>150000</v>
      </c>
      <c r="I11" s="173">
        <v>200000</v>
      </c>
      <c r="J11" s="173"/>
      <c r="K11" s="173"/>
      <c r="L11" s="173"/>
      <c r="M11" s="173"/>
      <c r="N11" s="173">
        <f t="shared" si="0"/>
        <v>2295000</v>
      </c>
    </row>
    <row r="12" spans="1:22" x14ac:dyDescent="0.35">
      <c r="A12" s="170" t="s">
        <v>343</v>
      </c>
      <c r="B12" s="173">
        <v>0</v>
      </c>
      <c r="C12" s="173">
        <v>500000</v>
      </c>
      <c r="D12" s="173">
        <v>0</v>
      </c>
      <c r="E12" s="173">
        <v>0</v>
      </c>
      <c r="F12" s="173">
        <v>0</v>
      </c>
      <c r="G12" s="173">
        <v>0</v>
      </c>
      <c r="H12" s="173">
        <v>0</v>
      </c>
      <c r="I12" s="173">
        <v>150000</v>
      </c>
      <c r="J12" s="173"/>
      <c r="K12" s="173"/>
      <c r="L12" s="173"/>
      <c r="M12" s="242"/>
      <c r="N12" s="173">
        <f t="shared" si="0"/>
        <v>650000</v>
      </c>
    </row>
    <row r="13" spans="1:22" x14ac:dyDescent="0.35">
      <c r="A13" s="170" t="s">
        <v>341</v>
      </c>
      <c r="B13" s="173">
        <v>200000</v>
      </c>
      <c r="C13" s="173">
        <v>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/>
      <c r="K13" s="173"/>
      <c r="L13" s="173"/>
      <c r="M13" s="173"/>
      <c r="N13" s="173">
        <f t="shared" si="0"/>
        <v>200000</v>
      </c>
      <c r="P13" s="173"/>
      <c r="Q13" s="173"/>
      <c r="R13" s="173"/>
      <c r="S13" s="173"/>
      <c r="T13" s="173"/>
      <c r="U13" s="173"/>
      <c r="V13" s="173"/>
    </row>
    <row r="14" spans="1:22" x14ac:dyDescent="0.35">
      <c r="A14" s="170" t="s">
        <v>340</v>
      </c>
      <c r="B14" s="173">
        <v>5878570</v>
      </c>
      <c r="C14" s="173">
        <v>2566527</v>
      </c>
      <c r="D14" s="173">
        <v>6762648</v>
      </c>
      <c r="E14" s="173">
        <v>3675981</v>
      </c>
      <c r="F14" s="173">
        <v>539472</v>
      </c>
      <c r="G14" s="173">
        <v>3949032</v>
      </c>
      <c r="H14" s="173">
        <v>5536089</v>
      </c>
      <c r="I14" s="173">
        <v>4215614</v>
      </c>
      <c r="J14" s="173"/>
      <c r="K14" s="173"/>
      <c r="L14" s="173"/>
      <c r="M14" s="173"/>
      <c r="N14" s="173">
        <f t="shared" si="0"/>
        <v>33123933</v>
      </c>
    </row>
    <row r="15" spans="1:22" x14ac:dyDescent="0.35">
      <c r="A15" s="170" t="s">
        <v>339</v>
      </c>
      <c r="B15" s="173">
        <v>0</v>
      </c>
      <c r="C15" s="173">
        <v>0</v>
      </c>
      <c r="D15" s="173">
        <v>0</v>
      </c>
      <c r="E15" s="173">
        <v>0</v>
      </c>
      <c r="F15" s="173">
        <v>0</v>
      </c>
      <c r="G15" s="173">
        <v>0</v>
      </c>
      <c r="H15" s="173">
        <v>0</v>
      </c>
      <c r="I15" s="173">
        <v>300000</v>
      </c>
      <c r="J15" s="173"/>
      <c r="K15" s="173"/>
      <c r="L15" s="173"/>
      <c r="M15" s="173"/>
      <c r="N15" s="173">
        <f t="shared" si="0"/>
        <v>300000</v>
      </c>
    </row>
    <row r="16" spans="1:22" x14ac:dyDescent="0.35">
      <c r="A16" s="170" t="s">
        <v>338</v>
      </c>
      <c r="B16" s="173">
        <v>0</v>
      </c>
      <c r="C16" s="173">
        <v>0</v>
      </c>
      <c r="D16" s="173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364500</v>
      </c>
      <c r="J16" s="173"/>
      <c r="K16" s="173"/>
      <c r="L16" s="173"/>
      <c r="M16" s="173"/>
      <c r="N16" s="173">
        <f t="shared" si="0"/>
        <v>364500</v>
      </c>
    </row>
    <row r="17" spans="1:15" x14ac:dyDescent="0.35">
      <c r="A17" s="170" t="s">
        <v>337</v>
      </c>
      <c r="B17" s="173">
        <v>0</v>
      </c>
      <c r="C17" s="173">
        <v>0</v>
      </c>
      <c r="D17" s="173">
        <v>400000</v>
      </c>
      <c r="E17" s="173">
        <v>991653</v>
      </c>
      <c r="F17" s="173">
        <v>0</v>
      </c>
      <c r="G17" s="173">
        <v>0</v>
      </c>
      <c r="H17" s="173">
        <v>0</v>
      </c>
      <c r="I17" s="173">
        <v>0</v>
      </c>
      <c r="J17" s="173"/>
      <c r="K17" s="173"/>
      <c r="L17" s="173"/>
      <c r="M17" s="173"/>
      <c r="N17" s="173">
        <f t="shared" si="0"/>
        <v>1391653</v>
      </c>
    </row>
    <row r="18" spans="1:15" x14ac:dyDescent="0.35">
      <c r="A18" s="170" t="s">
        <v>336</v>
      </c>
      <c r="B18" s="173">
        <v>0</v>
      </c>
      <c r="C18" s="173">
        <v>0</v>
      </c>
      <c r="D18" s="173">
        <v>0</v>
      </c>
      <c r="E18" s="173">
        <v>0</v>
      </c>
      <c r="F18" s="173">
        <v>900000</v>
      </c>
      <c r="G18" s="173">
        <v>0</v>
      </c>
      <c r="H18" s="173">
        <v>470000</v>
      </c>
      <c r="I18" s="173">
        <v>168400</v>
      </c>
      <c r="J18" s="173"/>
      <c r="K18" s="173"/>
      <c r="L18" s="173"/>
      <c r="M18" s="173"/>
      <c r="N18" s="173">
        <f t="shared" si="0"/>
        <v>1538400</v>
      </c>
      <c r="O18" s="173"/>
    </row>
    <row r="19" spans="1:15" x14ac:dyDescent="0.35">
      <c r="A19" s="241" t="s">
        <v>24</v>
      </c>
      <c r="B19" s="173">
        <f>SUM(B3:B18)</f>
        <v>11800897</v>
      </c>
      <c r="C19" s="173">
        <f>SUM(C3:C18)</f>
        <v>11924870</v>
      </c>
      <c r="D19" s="173">
        <f t="shared" ref="D19:M19" si="1">SUM(D3:D18)</f>
        <v>13066619</v>
      </c>
      <c r="E19" s="173">
        <f t="shared" si="1"/>
        <v>13090396</v>
      </c>
      <c r="F19" s="173">
        <f t="shared" si="1"/>
        <v>18908679</v>
      </c>
      <c r="G19" s="173">
        <f t="shared" si="1"/>
        <v>13590957</v>
      </c>
      <c r="H19" s="173">
        <f t="shared" si="1"/>
        <v>14115365</v>
      </c>
      <c r="I19" s="173">
        <f t="shared" si="1"/>
        <v>14022774</v>
      </c>
      <c r="J19" s="173">
        <f t="shared" si="1"/>
        <v>0</v>
      </c>
      <c r="K19" s="173">
        <f t="shared" si="1"/>
        <v>0</v>
      </c>
      <c r="L19" s="173">
        <f t="shared" si="1"/>
        <v>0</v>
      </c>
      <c r="M19" s="173">
        <f t="shared" si="1"/>
        <v>0</v>
      </c>
      <c r="N19" s="173">
        <f>SUM(N3:N18)</f>
        <v>110520557</v>
      </c>
    </row>
    <row r="22" spans="1:15" ht="15.5" x14ac:dyDescent="0.35">
      <c r="A22" s="266" t="s">
        <v>372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1:15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5" x14ac:dyDescent="0.35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SUM(B24:D24)</f>
        <v>1394500</v>
      </c>
    </row>
    <row r="25" spans="1:15" x14ac:dyDescent="0.35">
      <c r="A25" s="170" t="s">
        <v>350</v>
      </c>
      <c r="B25" s="173">
        <v>200000</v>
      </c>
      <c r="C25" s="173">
        <v>160000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 t="shared" ref="N25:N39" si="2">SUM(B25:D25)</f>
        <v>530000</v>
      </c>
    </row>
    <row r="26" spans="1:15" x14ac:dyDescent="0.35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 t="shared" si="2"/>
        <v>3743371</v>
      </c>
    </row>
    <row r="27" spans="1:15" x14ac:dyDescent="0.35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 t="shared" si="2"/>
        <v>100000</v>
      </c>
    </row>
    <row r="28" spans="1:15" x14ac:dyDescent="0.35">
      <c r="A28" s="170" t="s">
        <v>347</v>
      </c>
      <c r="B28" s="173">
        <v>89077878</v>
      </c>
      <c r="C28" s="173">
        <v>1551000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 t="shared" si="2"/>
        <v>98636527</v>
      </c>
    </row>
    <row r="29" spans="1:15" x14ac:dyDescent="0.35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 t="shared" si="2"/>
        <v>500000</v>
      </c>
    </row>
    <row r="30" spans="1:15" x14ac:dyDescent="0.35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 t="shared" si="2"/>
        <v>0</v>
      </c>
    </row>
    <row r="31" spans="1:15" x14ac:dyDescent="0.35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 t="shared" si="2"/>
        <v>3013583</v>
      </c>
    </row>
    <row r="32" spans="1:15" x14ac:dyDescent="0.35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 t="shared" si="2"/>
        <v>0</v>
      </c>
    </row>
    <row r="33" spans="1:15" x14ac:dyDescent="0.35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6">
        <v>350000</v>
      </c>
      <c r="N33" s="173">
        <f t="shared" si="2"/>
        <v>970500</v>
      </c>
    </row>
    <row r="34" spans="1:15" x14ac:dyDescent="0.35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 t="shared" si="2"/>
        <v>174000</v>
      </c>
    </row>
    <row r="35" spans="1:15" x14ac:dyDescent="0.35">
      <c r="A35" s="170" t="s">
        <v>340</v>
      </c>
      <c r="B35" s="173">
        <v>2058709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 t="shared" si="2"/>
        <v>6812337</v>
      </c>
    </row>
    <row r="36" spans="1:15" x14ac:dyDescent="0.35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 t="shared" si="2"/>
        <v>518000</v>
      </c>
    </row>
    <row r="37" spans="1:15" x14ac:dyDescent="0.35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 t="shared" si="2"/>
        <v>0</v>
      </c>
    </row>
    <row r="38" spans="1:15" x14ac:dyDescent="0.35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 t="shared" si="2"/>
        <v>429000</v>
      </c>
    </row>
    <row r="39" spans="1:15" x14ac:dyDescent="0.35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 t="shared" si="2"/>
        <v>200000</v>
      </c>
    </row>
    <row r="40" spans="1:15" x14ac:dyDescent="0.35">
      <c r="A40" s="188" t="s">
        <v>24</v>
      </c>
      <c r="B40" s="173">
        <f t="shared" ref="B40:I40" si="3">SUM(B24:B39)</f>
        <v>95401087</v>
      </c>
      <c r="C40" s="173">
        <f t="shared" si="3"/>
        <v>6226091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SUM(N24:N39)</f>
        <v>117021818</v>
      </c>
    </row>
    <row r="41" spans="1:15" x14ac:dyDescent="0.35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35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5" hidden="1" x14ac:dyDescent="0.35">
      <c r="A43" s="266" t="s">
        <v>353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</row>
    <row r="44" spans="1:15" hidden="1" x14ac:dyDescent="0.35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hidden="1" x14ac:dyDescent="0.35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hidden="1" x14ac:dyDescent="0.35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hidden="1" x14ac:dyDescent="0.35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hidden="1" x14ac:dyDescent="0.35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hidden="1" x14ac:dyDescent="0.35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hidden="1" x14ac:dyDescent="0.35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hidden="1" x14ac:dyDescent="0.35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hidden="1" x14ac:dyDescent="0.35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hidden="1" x14ac:dyDescent="0.35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hidden="1" x14ac:dyDescent="0.35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hidden="1" x14ac:dyDescent="0.35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hidden="1" x14ac:dyDescent="0.35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hidden="1" x14ac:dyDescent="0.35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hidden="1" x14ac:dyDescent="0.35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hidden="1" x14ac:dyDescent="0.35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hidden="1" x14ac:dyDescent="0.35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hidden="1" x14ac:dyDescent="0.35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 x14ac:dyDescent="0.35">
      <c r="B62" s="173"/>
      <c r="C62" s="173"/>
      <c r="D62" s="173"/>
      <c r="E62" s="173"/>
      <c r="F62" s="173"/>
      <c r="G62" s="173"/>
      <c r="H62" s="173"/>
      <c r="N62" s="173"/>
    </row>
    <row r="63" spans="1:14" ht="15.5" hidden="1" x14ac:dyDescent="0.35">
      <c r="A63" s="266" t="s">
        <v>352</v>
      </c>
      <c r="B63" s="266"/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4" hidden="1" x14ac:dyDescent="0.35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35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 x14ac:dyDescent="0.35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 x14ac:dyDescent="0.35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 x14ac:dyDescent="0.35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 x14ac:dyDescent="0.35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 x14ac:dyDescent="0.35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 x14ac:dyDescent="0.35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 x14ac:dyDescent="0.35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 x14ac:dyDescent="0.35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 x14ac:dyDescent="0.35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 x14ac:dyDescent="0.35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 x14ac:dyDescent="0.35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 x14ac:dyDescent="0.35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 x14ac:dyDescent="0.35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 x14ac:dyDescent="0.35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 x14ac:dyDescent="0.35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 x14ac:dyDescent="0.35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 x14ac:dyDescent="0.35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35">
      <c r="B84" s="174">
        <v>2021</v>
      </c>
      <c r="C84" s="174">
        <v>2022</v>
      </c>
      <c r="D84" s="170">
        <v>2023</v>
      </c>
    </row>
    <row r="85" spans="1:14" x14ac:dyDescent="0.35">
      <c r="A85" s="170" t="s">
        <v>351</v>
      </c>
      <c r="B85" s="173">
        <f t="shared" ref="B85:B101" si="8">SUM(B45:M45)</f>
        <v>5671000</v>
      </c>
      <c r="C85" s="173">
        <f>SUM(B24:I24)</f>
        <v>2546500</v>
      </c>
      <c r="D85" s="173">
        <f>N3</f>
        <v>2284200</v>
      </c>
    </row>
    <row r="86" spans="1:14" x14ac:dyDescent="0.35">
      <c r="A86" s="170" t="s">
        <v>350</v>
      </c>
      <c r="B86" s="173">
        <f t="shared" si="8"/>
        <v>1409000</v>
      </c>
      <c r="C86" s="173">
        <f t="shared" ref="C86:C101" si="9">SUM(B25:I25)</f>
        <v>12930000</v>
      </c>
      <c r="D86" s="173">
        <f t="shared" ref="D86:D100" si="10">N4</f>
        <v>994010</v>
      </c>
    </row>
    <row r="87" spans="1:14" x14ac:dyDescent="0.35">
      <c r="A87" s="170" t="s">
        <v>349</v>
      </c>
      <c r="B87" s="173">
        <f t="shared" si="8"/>
        <v>19452421</v>
      </c>
      <c r="C87" s="173">
        <f t="shared" si="9"/>
        <v>14298211</v>
      </c>
      <c r="D87" s="173">
        <f t="shared" si="10"/>
        <v>20694973</v>
      </c>
    </row>
    <row r="88" spans="1:14" x14ac:dyDescent="0.35">
      <c r="A88" s="170" t="s">
        <v>348</v>
      </c>
      <c r="B88" s="173">
        <f t="shared" si="8"/>
        <v>645000</v>
      </c>
      <c r="C88" s="173">
        <f t="shared" si="9"/>
        <v>1615000</v>
      </c>
      <c r="D88" s="173">
        <f t="shared" si="10"/>
        <v>2282100</v>
      </c>
    </row>
    <row r="89" spans="1:14" x14ac:dyDescent="0.35">
      <c r="A89" s="170" t="s">
        <v>347</v>
      </c>
      <c r="B89" s="173">
        <f t="shared" si="8"/>
        <v>54703357</v>
      </c>
      <c r="C89" s="173">
        <f t="shared" si="9"/>
        <v>125138424</v>
      </c>
      <c r="D89" s="173">
        <f t="shared" si="10"/>
        <v>38481299</v>
      </c>
    </row>
    <row r="90" spans="1:14" x14ac:dyDescent="0.35">
      <c r="A90" s="170" t="s">
        <v>346</v>
      </c>
      <c r="B90" s="173">
        <f t="shared" si="8"/>
        <v>4293680</v>
      </c>
      <c r="C90" s="173">
        <f t="shared" si="9"/>
        <v>1710000</v>
      </c>
      <c r="D90" s="173">
        <f t="shared" si="10"/>
        <v>1730378</v>
      </c>
    </row>
    <row r="91" spans="1:14" x14ac:dyDescent="0.35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 x14ac:dyDescent="0.35">
      <c r="A92" s="170" t="s">
        <v>344</v>
      </c>
      <c r="B92" s="173">
        <f t="shared" si="8"/>
        <v>3722940</v>
      </c>
      <c r="C92" s="173">
        <f t="shared" si="9"/>
        <v>6750583</v>
      </c>
      <c r="D92" s="173">
        <f t="shared" si="10"/>
        <v>4190111</v>
      </c>
    </row>
    <row r="93" spans="1:14" x14ac:dyDescent="0.35">
      <c r="A93" s="170" t="s">
        <v>342</v>
      </c>
      <c r="B93" s="173">
        <f t="shared" si="8"/>
        <v>1086000</v>
      </c>
      <c r="C93" s="173">
        <f t="shared" si="9"/>
        <v>635000</v>
      </c>
      <c r="D93" s="173">
        <f t="shared" si="10"/>
        <v>2295000</v>
      </c>
    </row>
    <row r="94" spans="1:14" x14ac:dyDescent="0.35">
      <c r="A94" s="170" t="s">
        <v>343</v>
      </c>
      <c r="B94" s="173">
        <f t="shared" si="8"/>
        <v>1443000</v>
      </c>
      <c r="C94" s="173">
        <f t="shared" si="9"/>
        <v>2203490</v>
      </c>
      <c r="D94" s="173">
        <f t="shared" si="10"/>
        <v>650000</v>
      </c>
    </row>
    <row r="95" spans="1:14" x14ac:dyDescent="0.35">
      <c r="A95" s="170" t="s">
        <v>341</v>
      </c>
      <c r="B95" s="173">
        <f t="shared" si="8"/>
        <v>2886505</v>
      </c>
      <c r="C95" s="173">
        <f t="shared" si="9"/>
        <v>459000</v>
      </c>
      <c r="D95" s="173">
        <f t="shared" si="10"/>
        <v>200000</v>
      </c>
    </row>
    <row r="96" spans="1:14" x14ac:dyDescent="0.35">
      <c r="A96" s="170" t="s">
        <v>340</v>
      </c>
      <c r="B96" s="173">
        <f t="shared" si="8"/>
        <v>68279296</v>
      </c>
      <c r="C96" s="173">
        <f t="shared" si="9"/>
        <v>23189564</v>
      </c>
      <c r="D96" s="173">
        <f t="shared" si="10"/>
        <v>33123933</v>
      </c>
    </row>
    <row r="97" spans="1:4" x14ac:dyDescent="0.35">
      <c r="A97" s="170" t="s">
        <v>339</v>
      </c>
      <c r="B97" s="173">
        <f t="shared" si="8"/>
        <v>1050900</v>
      </c>
      <c r="C97" s="173">
        <f t="shared" si="9"/>
        <v>758000</v>
      </c>
      <c r="D97" s="173">
        <f t="shared" si="10"/>
        <v>300000</v>
      </c>
    </row>
    <row r="98" spans="1:4" x14ac:dyDescent="0.35">
      <c r="A98" s="170" t="s">
        <v>338</v>
      </c>
      <c r="B98" s="173">
        <f t="shared" si="8"/>
        <v>2080000</v>
      </c>
      <c r="C98" s="173">
        <f t="shared" si="9"/>
        <v>1613500</v>
      </c>
      <c r="D98" s="173">
        <f t="shared" si="10"/>
        <v>364500</v>
      </c>
    </row>
    <row r="99" spans="1:4" x14ac:dyDescent="0.35">
      <c r="A99" s="170" t="s">
        <v>354</v>
      </c>
      <c r="B99" s="173">
        <f t="shared" si="8"/>
        <v>4844000</v>
      </c>
      <c r="C99" s="173">
        <f t="shared" si="9"/>
        <v>879000</v>
      </c>
      <c r="D99" s="173">
        <f t="shared" si="10"/>
        <v>1391653</v>
      </c>
    </row>
    <row r="100" spans="1:4" x14ac:dyDescent="0.35">
      <c r="A100" s="170" t="s">
        <v>336</v>
      </c>
      <c r="B100" s="173">
        <f t="shared" si="8"/>
        <v>4944400</v>
      </c>
      <c r="C100" s="173">
        <f t="shared" si="9"/>
        <v>200000</v>
      </c>
      <c r="D100" s="173">
        <f t="shared" si="10"/>
        <v>1538400</v>
      </c>
    </row>
    <row r="101" spans="1:4" x14ac:dyDescent="0.35">
      <c r="A101" s="170" t="s">
        <v>24</v>
      </c>
      <c r="B101" s="173">
        <f t="shared" si="8"/>
        <v>177566274</v>
      </c>
      <c r="C101" s="173">
        <f t="shared" si="9"/>
        <v>194926272</v>
      </c>
      <c r="D101" s="173">
        <f>SUM(D85:D100)</f>
        <v>110520557</v>
      </c>
    </row>
    <row r="102" spans="1:4" x14ac:dyDescent="0.35">
      <c r="D102" s="173"/>
    </row>
    <row r="104" spans="1:4" x14ac:dyDescent="0.35">
      <c r="B104" s="174">
        <v>2020</v>
      </c>
    </row>
    <row r="105" spans="1:4" x14ac:dyDescent="0.35">
      <c r="A105" s="170" t="s">
        <v>351</v>
      </c>
      <c r="B105" s="173">
        <f t="shared" ref="B105:B121" si="11">SUM(B85:M85)</f>
        <v>10501700</v>
      </c>
    </row>
    <row r="106" spans="1:4" x14ac:dyDescent="0.35">
      <c r="A106" s="170" t="s">
        <v>350</v>
      </c>
      <c r="B106" s="173">
        <f t="shared" si="11"/>
        <v>15333010</v>
      </c>
    </row>
    <row r="107" spans="1:4" x14ac:dyDescent="0.35">
      <c r="A107" s="170" t="s">
        <v>349</v>
      </c>
      <c r="B107" s="173">
        <f t="shared" si="11"/>
        <v>54445605</v>
      </c>
    </row>
    <row r="108" spans="1:4" x14ac:dyDescent="0.35">
      <c r="A108" s="170" t="s">
        <v>348</v>
      </c>
      <c r="B108" s="173">
        <f t="shared" si="11"/>
        <v>4542100</v>
      </c>
    </row>
    <row r="109" spans="1:4" x14ac:dyDescent="0.35">
      <c r="A109" s="170" t="s">
        <v>347</v>
      </c>
      <c r="B109" s="173">
        <f t="shared" si="11"/>
        <v>218323080</v>
      </c>
    </row>
    <row r="110" spans="1:4" x14ac:dyDescent="0.35">
      <c r="A110" s="170" t="s">
        <v>346</v>
      </c>
      <c r="B110" s="173">
        <f t="shared" si="11"/>
        <v>7734058</v>
      </c>
    </row>
    <row r="111" spans="1:4" x14ac:dyDescent="0.35">
      <c r="A111" s="170" t="s">
        <v>345</v>
      </c>
      <c r="B111" s="173">
        <f t="shared" si="11"/>
        <v>1054775</v>
      </c>
    </row>
    <row r="112" spans="1:4" x14ac:dyDescent="0.35">
      <c r="A112" s="170" t="s">
        <v>344</v>
      </c>
      <c r="B112" s="173">
        <f t="shared" si="11"/>
        <v>14663634</v>
      </c>
    </row>
    <row r="113" spans="1:2" x14ac:dyDescent="0.35">
      <c r="A113" s="170" t="s">
        <v>342</v>
      </c>
      <c r="B113" s="173">
        <f t="shared" si="11"/>
        <v>4016000</v>
      </c>
    </row>
    <row r="114" spans="1:2" x14ac:dyDescent="0.35">
      <c r="A114" s="170" t="s">
        <v>343</v>
      </c>
      <c r="B114" s="173">
        <f t="shared" si="11"/>
        <v>4296490</v>
      </c>
    </row>
    <row r="115" spans="1:2" x14ac:dyDescent="0.35">
      <c r="A115" s="170" t="s">
        <v>341</v>
      </c>
      <c r="B115" s="173">
        <f t="shared" si="11"/>
        <v>3545505</v>
      </c>
    </row>
    <row r="116" spans="1:2" x14ac:dyDescent="0.35">
      <c r="A116" s="170" t="s">
        <v>340</v>
      </c>
      <c r="B116" s="173">
        <f t="shared" si="11"/>
        <v>124592793</v>
      </c>
    </row>
    <row r="117" spans="1:2" x14ac:dyDescent="0.35">
      <c r="A117" s="170" t="s">
        <v>339</v>
      </c>
      <c r="B117" s="173">
        <f t="shared" si="11"/>
        <v>2108900</v>
      </c>
    </row>
    <row r="118" spans="1:2" x14ac:dyDescent="0.35">
      <c r="A118" s="170" t="s">
        <v>338</v>
      </c>
      <c r="B118" s="173">
        <f t="shared" si="11"/>
        <v>4058000</v>
      </c>
    </row>
    <row r="119" spans="1:2" x14ac:dyDescent="0.35">
      <c r="A119" s="170" t="s">
        <v>354</v>
      </c>
      <c r="B119" s="173">
        <f t="shared" si="11"/>
        <v>7114653</v>
      </c>
    </row>
    <row r="120" spans="1:2" x14ac:dyDescent="0.35">
      <c r="A120" s="170" t="s">
        <v>336</v>
      </c>
      <c r="B120" s="173">
        <f t="shared" si="11"/>
        <v>6682800</v>
      </c>
    </row>
    <row r="121" spans="1:2" x14ac:dyDescent="0.35">
      <c r="A121" s="170" t="s">
        <v>24</v>
      </c>
      <c r="B121" s="173">
        <f t="shared" si="11"/>
        <v>483013103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topLeftCell="A27" workbookViewId="0">
      <selection activeCell="D85" sqref="D85"/>
    </sheetView>
  </sheetViews>
  <sheetFormatPr defaultColWidth="8.9140625" defaultRowHeight="14.5" x14ac:dyDescent="0.35"/>
  <cols>
    <col min="1" max="1" width="12.08203125" style="170" bestFit="1" customWidth="1"/>
    <col min="2" max="16384" width="8.9140625" style="170"/>
  </cols>
  <sheetData>
    <row r="1" spans="1:14" ht="15.5" x14ac:dyDescent="0.35">
      <c r="A1" s="266" t="s">
        <v>397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4" x14ac:dyDescent="0.35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35">
      <c r="A3" s="170" t="s">
        <v>351</v>
      </c>
      <c r="B3" s="170">
        <v>1</v>
      </c>
      <c r="C3" s="170">
        <v>0</v>
      </c>
      <c r="D3" s="170">
        <v>0</v>
      </c>
      <c r="E3" s="170">
        <v>2</v>
      </c>
      <c r="F3" s="170">
        <v>1</v>
      </c>
      <c r="G3" s="170">
        <v>1</v>
      </c>
      <c r="H3" s="170">
        <v>0</v>
      </c>
      <c r="I3" s="170">
        <v>0</v>
      </c>
      <c r="N3" s="170">
        <f t="shared" ref="N3:N19" si="0">SUM(B3:M3)</f>
        <v>5</v>
      </c>
    </row>
    <row r="4" spans="1:14" x14ac:dyDescent="0.35">
      <c r="A4" s="170" t="s">
        <v>350</v>
      </c>
      <c r="B4" s="170">
        <v>1</v>
      </c>
      <c r="C4" s="170">
        <v>0</v>
      </c>
      <c r="D4" s="247">
        <v>1</v>
      </c>
      <c r="E4" s="170">
        <v>0</v>
      </c>
      <c r="F4" s="170">
        <v>0</v>
      </c>
      <c r="G4" s="170">
        <v>0</v>
      </c>
      <c r="H4" s="170">
        <v>1</v>
      </c>
      <c r="I4" s="170">
        <v>1</v>
      </c>
      <c r="N4" s="170">
        <f t="shared" si="0"/>
        <v>4</v>
      </c>
    </row>
    <row r="5" spans="1:14" x14ac:dyDescent="0.35">
      <c r="A5" s="255" t="s">
        <v>428</v>
      </c>
      <c r="B5" s="170">
        <v>2</v>
      </c>
      <c r="C5" s="170">
        <v>2</v>
      </c>
      <c r="D5" s="170">
        <v>7</v>
      </c>
      <c r="E5" s="170">
        <v>5</v>
      </c>
      <c r="F5" s="170">
        <v>7</v>
      </c>
      <c r="G5" s="170">
        <v>1</v>
      </c>
      <c r="H5" s="170">
        <v>3</v>
      </c>
      <c r="I5" s="170">
        <v>2</v>
      </c>
      <c r="N5" s="170">
        <f t="shared" si="0"/>
        <v>29</v>
      </c>
    </row>
    <row r="6" spans="1:14" x14ac:dyDescent="0.35">
      <c r="A6" s="170" t="s">
        <v>348</v>
      </c>
      <c r="B6" s="170">
        <v>1</v>
      </c>
      <c r="C6" s="170">
        <v>1</v>
      </c>
      <c r="D6" s="170">
        <v>1</v>
      </c>
      <c r="E6" s="170">
        <v>1</v>
      </c>
      <c r="F6" s="170">
        <v>2</v>
      </c>
      <c r="G6" s="170">
        <v>4</v>
      </c>
      <c r="H6" s="170">
        <v>2</v>
      </c>
      <c r="I6" s="170">
        <v>1</v>
      </c>
      <c r="N6" s="170">
        <f t="shared" si="0"/>
        <v>13</v>
      </c>
    </row>
    <row r="7" spans="1:14" x14ac:dyDescent="0.35">
      <c r="A7" s="170" t="s">
        <v>347</v>
      </c>
      <c r="B7" s="170">
        <v>3</v>
      </c>
      <c r="C7" s="170">
        <v>3</v>
      </c>
      <c r="D7" s="170">
        <v>5</v>
      </c>
      <c r="E7" s="170">
        <v>6</v>
      </c>
      <c r="F7" s="170">
        <v>7</v>
      </c>
      <c r="G7" s="170">
        <v>18</v>
      </c>
      <c r="H7" s="170">
        <v>5</v>
      </c>
      <c r="I7" s="170">
        <v>10</v>
      </c>
      <c r="N7" s="170">
        <f t="shared" si="0"/>
        <v>57</v>
      </c>
    </row>
    <row r="8" spans="1:14" x14ac:dyDescent="0.35">
      <c r="A8" s="170" t="s">
        <v>346</v>
      </c>
      <c r="B8" s="170">
        <v>0</v>
      </c>
      <c r="C8" s="170">
        <v>2</v>
      </c>
      <c r="D8" s="170">
        <v>0</v>
      </c>
      <c r="E8" s="170">
        <v>1</v>
      </c>
      <c r="F8" s="170">
        <v>1</v>
      </c>
      <c r="G8" s="170">
        <v>1</v>
      </c>
      <c r="H8" s="170">
        <v>0</v>
      </c>
      <c r="I8" s="170">
        <v>2</v>
      </c>
      <c r="N8" s="170">
        <f t="shared" si="0"/>
        <v>7</v>
      </c>
    </row>
    <row r="9" spans="1:14" x14ac:dyDescent="0.35">
      <c r="A9" s="170" t="s">
        <v>345</v>
      </c>
      <c r="B9" s="170">
        <v>0</v>
      </c>
      <c r="C9" s="170">
        <v>0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N9" s="170">
        <f t="shared" si="0"/>
        <v>0</v>
      </c>
    </row>
    <row r="10" spans="1:14" x14ac:dyDescent="0.35">
      <c r="A10" s="170" t="s">
        <v>344</v>
      </c>
      <c r="B10" s="170">
        <v>3</v>
      </c>
      <c r="C10" s="241">
        <v>1</v>
      </c>
      <c r="D10" s="170">
        <v>1</v>
      </c>
      <c r="E10" s="170">
        <v>1</v>
      </c>
      <c r="F10" s="170">
        <v>0</v>
      </c>
      <c r="G10" s="170">
        <v>2</v>
      </c>
      <c r="H10" s="170">
        <v>2</v>
      </c>
      <c r="I10" s="170">
        <v>5</v>
      </c>
      <c r="N10" s="170">
        <f t="shared" si="0"/>
        <v>15</v>
      </c>
    </row>
    <row r="11" spans="1:14" x14ac:dyDescent="0.35">
      <c r="A11" s="170" t="s">
        <v>343</v>
      </c>
      <c r="B11" s="170">
        <v>0</v>
      </c>
      <c r="C11" s="170">
        <v>1</v>
      </c>
      <c r="D11" s="170">
        <v>0</v>
      </c>
      <c r="E11" s="170">
        <v>0</v>
      </c>
      <c r="F11" s="170">
        <v>1</v>
      </c>
      <c r="G11" s="170">
        <v>0</v>
      </c>
      <c r="H11" s="170">
        <v>0</v>
      </c>
      <c r="I11" s="170">
        <v>1</v>
      </c>
      <c r="N11" s="170">
        <f t="shared" si="0"/>
        <v>3</v>
      </c>
    </row>
    <row r="12" spans="1:14" x14ac:dyDescent="0.35">
      <c r="A12" s="170" t="s">
        <v>342</v>
      </c>
      <c r="B12" s="170">
        <v>1</v>
      </c>
      <c r="C12" s="170">
        <v>10</v>
      </c>
      <c r="D12" s="170">
        <v>1</v>
      </c>
      <c r="E12" s="170">
        <v>0</v>
      </c>
      <c r="F12" s="170">
        <v>0</v>
      </c>
      <c r="G12" s="170">
        <v>1</v>
      </c>
      <c r="H12" s="170">
        <v>1</v>
      </c>
      <c r="I12" s="170">
        <v>1</v>
      </c>
      <c r="N12" s="170">
        <f t="shared" si="0"/>
        <v>15</v>
      </c>
    </row>
    <row r="13" spans="1:14" x14ac:dyDescent="0.35">
      <c r="A13" s="170" t="s">
        <v>341</v>
      </c>
      <c r="B13" s="170">
        <v>1</v>
      </c>
      <c r="C13" s="170">
        <v>0</v>
      </c>
      <c r="D13" s="170">
        <v>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N13" s="170">
        <f t="shared" si="0"/>
        <v>1</v>
      </c>
    </row>
    <row r="14" spans="1:14" x14ac:dyDescent="0.35">
      <c r="A14" s="170" t="s">
        <v>340</v>
      </c>
      <c r="B14" s="170">
        <v>22</v>
      </c>
      <c r="C14" s="170">
        <v>11</v>
      </c>
      <c r="D14" s="170">
        <v>28</v>
      </c>
      <c r="E14" s="170">
        <v>16</v>
      </c>
      <c r="F14" s="170">
        <v>22</v>
      </c>
      <c r="G14" s="170">
        <v>13</v>
      </c>
      <c r="H14" s="170">
        <v>24</v>
      </c>
      <c r="I14" s="170">
        <v>15</v>
      </c>
      <c r="N14" s="170">
        <f t="shared" si="0"/>
        <v>151</v>
      </c>
    </row>
    <row r="15" spans="1:14" x14ac:dyDescent="0.35">
      <c r="A15" s="170" t="s">
        <v>339</v>
      </c>
      <c r="B15" s="170">
        <v>0</v>
      </c>
      <c r="C15" s="170">
        <v>0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1</v>
      </c>
      <c r="N15" s="170">
        <f t="shared" si="0"/>
        <v>1</v>
      </c>
    </row>
    <row r="16" spans="1:14" x14ac:dyDescent="0.35">
      <c r="A16" s="170" t="s">
        <v>338</v>
      </c>
      <c r="B16" s="170">
        <v>0</v>
      </c>
      <c r="C16" s="170">
        <v>0</v>
      </c>
      <c r="D16" s="170">
        <v>0</v>
      </c>
      <c r="E16" s="170">
        <v>0</v>
      </c>
      <c r="F16" s="170">
        <v>0</v>
      </c>
      <c r="G16" s="170">
        <v>0</v>
      </c>
      <c r="H16" s="170">
        <v>0</v>
      </c>
      <c r="I16" s="170">
        <v>1</v>
      </c>
      <c r="N16" s="170">
        <f t="shared" si="0"/>
        <v>1</v>
      </c>
    </row>
    <row r="17" spans="1:14" x14ac:dyDescent="0.35">
      <c r="A17" s="170" t="s">
        <v>337</v>
      </c>
      <c r="B17" s="170">
        <v>0</v>
      </c>
      <c r="C17" s="170">
        <v>0</v>
      </c>
      <c r="D17" s="170">
        <v>1</v>
      </c>
      <c r="E17" s="170">
        <v>3</v>
      </c>
      <c r="F17" s="170">
        <v>0</v>
      </c>
      <c r="G17" s="170">
        <v>0</v>
      </c>
      <c r="H17" s="170">
        <v>0</v>
      </c>
      <c r="I17" s="170">
        <v>0</v>
      </c>
      <c r="N17" s="170">
        <f t="shared" si="0"/>
        <v>4</v>
      </c>
    </row>
    <row r="18" spans="1:14" x14ac:dyDescent="0.35">
      <c r="A18" s="170" t="s">
        <v>336</v>
      </c>
      <c r="B18" s="170">
        <v>0</v>
      </c>
      <c r="C18" s="170">
        <v>0</v>
      </c>
      <c r="D18" s="170">
        <v>0</v>
      </c>
      <c r="E18" s="170">
        <v>0</v>
      </c>
      <c r="F18" s="170">
        <v>2</v>
      </c>
      <c r="G18" s="170">
        <v>0</v>
      </c>
      <c r="H18" s="170">
        <v>2</v>
      </c>
      <c r="I18" s="170">
        <v>1</v>
      </c>
      <c r="N18" s="170">
        <f t="shared" si="0"/>
        <v>5</v>
      </c>
    </row>
    <row r="19" spans="1:14" x14ac:dyDescent="0.35">
      <c r="B19" s="170">
        <f t="shared" ref="B19:I19" si="1">SUM(B3:B18)</f>
        <v>35</v>
      </c>
      <c r="C19" s="170">
        <f t="shared" si="1"/>
        <v>31</v>
      </c>
      <c r="D19" s="170">
        <f t="shared" si="1"/>
        <v>45</v>
      </c>
      <c r="E19" s="170">
        <f t="shared" si="1"/>
        <v>35</v>
      </c>
      <c r="F19" s="170">
        <f t="shared" si="1"/>
        <v>43</v>
      </c>
      <c r="G19" s="170">
        <f t="shared" si="1"/>
        <v>41</v>
      </c>
      <c r="H19" s="170">
        <f t="shared" si="1"/>
        <v>40</v>
      </c>
      <c r="I19" s="170">
        <f t="shared" si="1"/>
        <v>41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311</v>
      </c>
    </row>
    <row r="22" spans="1:14" ht="15.5" x14ac:dyDescent="0.35">
      <c r="A22" s="266" t="s">
        <v>372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1:14" x14ac:dyDescent="0.35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35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35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35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35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35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35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35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35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35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35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35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35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35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35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35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35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35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35"/>
    <row r="43" spans="1:14" hidden="1" x14ac:dyDescent="0.35"/>
    <row r="44" spans="1:14" ht="15.5" hidden="1" x14ac:dyDescent="0.35">
      <c r="A44" s="266" t="s">
        <v>353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</row>
    <row r="45" spans="1:14" hidden="1" x14ac:dyDescent="0.35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35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35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35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35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35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35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35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35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35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35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35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35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35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35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35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35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35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35"/>
    <row r="64" spans="1:14" ht="15.5" hidden="1" x14ac:dyDescent="0.35">
      <c r="A64" s="266" t="s">
        <v>352</v>
      </c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</row>
    <row r="65" spans="1:14" hidden="1" x14ac:dyDescent="0.35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35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35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35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35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35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35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35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35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35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35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35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35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35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35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35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35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35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35">
      <c r="B84" s="170">
        <v>2021</v>
      </c>
      <c r="C84" s="170">
        <v>2022</v>
      </c>
      <c r="D84" s="170">
        <v>2023</v>
      </c>
    </row>
    <row r="85" spans="1:14" x14ac:dyDescent="0.35">
      <c r="A85" s="170" t="s">
        <v>351</v>
      </c>
      <c r="B85" s="170">
        <f t="shared" ref="B85:B90" si="8">SUM(B46:K46)</f>
        <v>18</v>
      </c>
      <c r="C85" s="170">
        <f t="shared" ref="C85:C100" si="9">SUM(B24:F24)</f>
        <v>5</v>
      </c>
      <c r="D85" s="170">
        <f>N3</f>
        <v>5</v>
      </c>
    </row>
    <row r="86" spans="1:14" x14ac:dyDescent="0.35">
      <c r="A86" s="170" t="s">
        <v>350</v>
      </c>
      <c r="B86" s="170">
        <f t="shared" si="8"/>
        <v>4</v>
      </c>
      <c r="C86" s="170">
        <f t="shared" si="9"/>
        <v>4</v>
      </c>
      <c r="D86" s="170">
        <f t="shared" ref="D86:D101" si="10">N4</f>
        <v>4</v>
      </c>
    </row>
    <row r="87" spans="1:14" x14ac:dyDescent="0.35">
      <c r="A87" s="170" t="s">
        <v>349</v>
      </c>
      <c r="B87" s="170">
        <f t="shared" si="8"/>
        <v>28</v>
      </c>
      <c r="C87" s="170">
        <f t="shared" si="9"/>
        <v>14</v>
      </c>
      <c r="D87" s="170">
        <f t="shared" si="10"/>
        <v>29</v>
      </c>
    </row>
    <row r="88" spans="1:14" x14ac:dyDescent="0.35">
      <c r="A88" s="170" t="s">
        <v>348</v>
      </c>
      <c r="B88" s="170">
        <f t="shared" si="8"/>
        <v>4</v>
      </c>
      <c r="C88" s="170">
        <f t="shared" si="9"/>
        <v>1</v>
      </c>
      <c r="D88" s="170">
        <f t="shared" si="10"/>
        <v>13</v>
      </c>
    </row>
    <row r="89" spans="1:14" x14ac:dyDescent="0.35">
      <c r="A89" s="170" t="s">
        <v>347</v>
      </c>
      <c r="B89" s="170">
        <f t="shared" si="8"/>
        <v>74</v>
      </c>
      <c r="C89" s="170">
        <f t="shared" si="9"/>
        <v>44</v>
      </c>
      <c r="D89" s="170">
        <f t="shared" si="10"/>
        <v>57</v>
      </c>
    </row>
    <row r="90" spans="1:14" x14ac:dyDescent="0.35">
      <c r="A90" s="170" t="s">
        <v>346</v>
      </c>
      <c r="B90" s="170">
        <f t="shared" si="8"/>
        <v>11</v>
      </c>
      <c r="C90" s="170">
        <f t="shared" si="9"/>
        <v>2</v>
      </c>
      <c r="D90" s="170">
        <f t="shared" si="10"/>
        <v>7</v>
      </c>
    </row>
    <row r="91" spans="1:14" x14ac:dyDescent="0.35">
      <c r="A91" s="170" t="s">
        <v>345</v>
      </c>
      <c r="B91" s="170">
        <f t="shared" ref="B91:B100" si="11">SUM(B52:K52)</f>
        <v>5</v>
      </c>
      <c r="C91" s="170">
        <f t="shared" si="9"/>
        <v>4</v>
      </c>
      <c r="D91" s="170">
        <f t="shared" si="10"/>
        <v>0</v>
      </c>
    </row>
    <row r="92" spans="1:14" x14ac:dyDescent="0.35">
      <c r="A92" s="170" t="s">
        <v>344</v>
      </c>
      <c r="B92" s="170">
        <f t="shared" si="11"/>
        <v>17</v>
      </c>
      <c r="C92" s="170">
        <f t="shared" si="9"/>
        <v>14</v>
      </c>
      <c r="D92" s="170">
        <f t="shared" si="10"/>
        <v>15</v>
      </c>
    </row>
    <row r="93" spans="1:14" x14ac:dyDescent="0.35">
      <c r="A93" s="170" t="s">
        <v>343</v>
      </c>
      <c r="B93" s="170">
        <f t="shared" si="11"/>
        <v>2</v>
      </c>
      <c r="C93" s="170">
        <f t="shared" si="9"/>
        <v>3</v>
      </c>
      <c r="D93" s="170">
        <f t="shared" si="10"/>
        <v>3</v>
      </c>
    </row>
    <row r="94" spans="1:14" x14ac:dyDescent="0.35">
      <c r="A94" s="170" t="s">
        <v>342</v>
      </c>
      <c r="B94" s="170">
        <f t="shared" si="11"/>
        <v>3</v>
      </c>
      <c r="C94" s="170">
        <f t="shared" si="9"/>
        <v>0</v>
      </c>
      <c r="D94" s="170">
        <f t="shared" si="10"/>
        <v>15</v>
      </c>
    </row>
    <row r="95" spans="1:14" x14ac:dyDescent="0.35">
      <c r="A95" s="170" t="s">
        <v>341</v>
      </c>
      <c r="B95" s="170">
        <f t="shared" si="11"/>
        <v>10</v>
      </c>
      <c r="C95" s="170">
        <f t="shared" si="9"/>
        <v>11</v>
      </c>
      <c r="D95" s="170">
        <f t="shared" si="10"/>
        <v>1</v>
      </c>
    </row>
    <row r="96" spans="1:14" x14ac:dyDescent="0.35">
      <c r="A96" s="170" t="s">
        <v>340</v>
      </c>
      <c r="B96" s="170">
        <f t="shared" si="11"/>
        <v>211</v>
      </c>
      <c r="C96" s="170">
        <f t="shared" si="9"/>
        <v>38</v>
      </c>
      <c r="D96" s="170">
        <f t="shared" si="10"/>
        <v>151</v>
      </c>
    </row>
    <row r="97" spans="1:4" x14ac:dyDescent="0.35">
      <c r="A97" s="170" t="s">
        <v>339</v>
      </c>
      <c r="B97" s="170">
        <f t="shared" si="11"/>
        <v>2</v>
      </c>
      <c r="C97" s="170">
        <f t="shared" si="9"/>
        <v>2</v>
      </c>
      <c r="D97" s="170">
        <f t="shared" si="10"/>
        <v>1</v>
      </c>
    </row>
    <row r="98" spans="1:4" x14ac:dyDescent="0.35">
      <c r="A98" s="170" t="s">
        <v>338</v>
      </c>
      <c r="B98" s="170">
        <f t="shared" si="11"/>
        <v>4</v>
      </c>
      <c r="C98" s="170">
        <f t="shared" si="9"/>
        <v>4</v>
      </c>
      <c r="D98" s="170">
        <f t="shared" si="10"/>
        <v>1</v>
      </c>
    </row>
    <row r="99" spans="1:4" x14ac:dyDescent="0.35">
      <c r="A99" s="170" t="s">
        <v>337</v>
      </c>
      <c r="B99" s="170">
        <f t="shared" si="11"/>
        <v>8</v>
      </c>
      <c r="C99" s="170">
        <f t="shared" si="9"/>
        <v>3</v>
      </c>
      <c r="D99" s="170">
        <f t="shared" si="10"/>
        <v>4</v>
      </c>
    </row>
    <row r="100" spans="1:4" x14ac:dyDescent="0.35">
      <c r="A100" s="170" t="s">
        <v>336</v>
      </c>
      <c r="B100" s="170">
        <f t="shared" si="11"/>
        <v>14</v>
      </c>
      <c r="C100" s="170">
        <f t="shared" si="9"/>
        <v>1</v>
      </c>
      <c r="D100" s="170">
        <f t="shared" si="10"/>
        <v>5</v>
      </c>
    </row>
    <row r="101" spans="1:4" x14ac:dyDescent="0.35">
      <c r="A101" s="170" t="s">
        <v>24</v>
      </c>
      <c r="B101" s="170">
        <f>SUM(B62:K62)</f>
        <v>415</v>
      </c>
      <c r="C101" s="170">
        <f>SUM(C85:C100)</f>
        <v>150</v>
      </c>
      <c r="D101" s="170">
        <f t="shared" si="10"/>
        <v>311</v>
      </c>
    </row>
    <row r="103" spans="1:4" hidden="1" x14ac:dyDescent="0.35"/>
    <row r="104" spans="1:4" hidden="1" x14ac:dyDescent="0.35">
      <c r="B104" s="170">
        <v>2020</v>
      </c>
      <c r="C104" s="170">
        <v>2021</v>
      </c>
    </row>
    <row r="105" spans="1:4" hidden="1" x14ac:dyDescent="0.35">
      <c r="A105" s="170" t="s">
        <v>351</v>
      </c>
      <c r="B105" s="170">
        <f t="shared" ref="B105:B121" si="12">SUM(B86:M86)</f>
        <v>12</v>
      </c>
      <c r="C105" s="170">
        <f t="shared" ref="C105:C121" si="13">SUM(B66:M66)</f>
        <v>7</v>
      </c>
    </row>
    <row r="106" spans="1:4" hidden="1" x14ac:dyDescent="0.35">
      <c r="A106" s="170" t="s">
        <v>350</v>
      </c>
      <c r="B106" s="170">
        <f t="shared" si="12"/>
        <v>71</v>
      </c>
      <c r="C106" s="170">
        <f t="shared" si="13"/>
        <v>2</v>
      </c>
    </row>
    <row r="107" spans="1:4" hidden="1" x14ac:dyDescent="0.35">
      <c r="A107" s="170" t="s">
        <v>349</v>
      </c>
      <c r="B107" s="170">
        <f t="shared" si="12"/>
        <v>18</v>
      </c>
      <c r="C107" s="170">
        <f t="shared" si="13"/>
        <v>16</v>
      </c>
    </row>
    <row r="108" spans="1:4" hidden="1" x14ac:dyDescent="0.35">
      <c r="A108" s="170" t="s">
        <v>348</v>
      </c>
      <c r="B108" s="170">
        <f t="shared" si="12"/>
        <v>175</v>
      </c>
      <c r="C108" s="170">
        <f t="shared" si="13"/>
        <v>4</v>
      </c>
    </row>
    <row r="109" spans="1:4" hidden="1" x14ac:dyDescent="0.35">
      <c r="A109" s="170" t="s">
        <v>347</v>
      </c>
      <c r="B109" s="170">
        <f t="shared" si="12"/>
        <v>20</v>
      </c>
      <c r="C109" s="170">
        <f t="shared" si="13"/>
        <v>68</v>
      </c>
    </row>
    <row r="110" spans="1:4" hidden="1" x14ac:dyDescent="0.35">
      <c r="A110" s="170" t="s">
        <v>346</v>
      </c>
      <c r="B110" s="170">
        <f t="shared" si="12"/>
        <v>9</v>
      </c>
      <c r="C110" s="170">
        <f t="shared" si="13"/>
        <v>31</v>
      </c>
    </row>
    <row r="111" spans="1:4" hidden="1" x14ac:dyDescent="0.35">
      <c r="A111" s="170" t="s">
        <v>345</v>
      </c>
      <c r="B111" s="170">
        <f t="shared" si="12"/>
        <v>46</v>
      </c>
      <c r="C111" s="170">
        <f t="shared" si="13"/>
        <v>0</v>
      </c>
    </row>
    <row r="112" spans="1:4" hidden="1" x14ac:dyDescent="0.35">
      <c r="A112" s="170" t="s">
        <v>344</v>
      </c>
      <c r="B112" s="170">
        <f t="shared" si="12"/>
        <v>8</v>
      </c>
      <c r="C112" s="170">
        <f t="shared" si="13"/>
        <v>24</v>
      </c>
    </row>
    <row r="113" spans="1:3" hidden="1" x14ac:dyDescent="0.35">
      <c r="A113" s="170" t="s">
        <v>343</v>
      </c>
      <c r="B113" s="170">
        <f t="shared" si="12"/>
        <v>18</v>
      </c>
      <c r="C113" s="170">
        <f t="shared" si="13"/>
        <v>3</v>
      </c>
    </row>
    <row r="114" spans="1:3" hidden="1" x14ac:dyDescent="0.35">
      <c r="A114" s="170" t="s">
        <v>342</v>
      </c>
      <c r="B114" s="170">
        <f t="shared" si="12"/>
        <v>22</v>
      </c>
      <c r="C114" s="170">
        <f t="shared" si="13"/>
        <v>12</v>
      </c>
    </row>
    <row r="115" spans="1:3" hidden="1" x14ac:dyDescent="0.35">
      <c r="A115" s="170" t="s">
        <v>341</v>
      </c>
      <c r="B115" s="170">
        <f t="shared" si="12"/>
        <v>400</v>
      </c>
      <c r="C115" s="170">
        <f t="shared" si="13"/>
        <v>7</v>
      </c>
    </row>
    <row r="116" spans="1:3" hidden="1" x14ac:dyDescent="0.35">
      <c r="A116" s="170" t="s">
        <v>340</v>
      </c>
      <c r="B116" s="170">
        <f t="shared" si="12"/>
        <v>5</v>
      </c>
      <c r="C116" s="170">
        <f t="shared" si="13"/>
        <v>296</v>
      </c>
    </row>
    <row r="117" spans="1:3" hidden="1" x14ac:dyDescent="0.35">
      <c r="A117" s="170" t="s">
        <v>339</v>
      </c>
      <c r="B117" s="170">
        <f t="shared" si="12"/>
        <v>9</v>
      </c>
      <c r="C117" s="170">
        <f t="shared" si="13"/>
        <v>1</v>
      </c>
    </row>
    <row r="118" spans="1:3" hidden="1" x14ac:dyDescent="0.35">
      <c r="A118" s="170" t="s">
        <v>338</v>
      </c>
      <c r="B118" s="170">
        <f t="shared" si="12"/>
        <v>15</v>
      </c>
      <c r="C118" s="170">
        <f t="shared" si="13"/>
        <v>4</v>
      </c>
    </row>
    <row r="119" spans="1:3" hidden="1" x14ac:dyDescent="0.35">
      <c r="A119" s="170" t="s">
        <v>337</v>
      </c>
      <c r="B119" s="170">
        <f t="shared" si="12"/>
        <v>20</v>
      </c>
      <c r="C119" s="170">
        <f t="shared" si="13"/>
        <v>10</v>
      </c>
    </row>
    <row r="120" spans="1:3" hidden="1" x14ac:dyDescent="0.35">
      <c r="A120" s="170" t="s">
        <v>336</v>
      </c>
      <c r="B120" s="170">
        <f t="shared" si="12"/>
        <v>876</v>
      </c>
      <c r="C120" s="170">
        <f t="shared" si="13"/>
        <v>8</v>
      </c>
    </row>
    <row r="121" spans="1:3" hidden="1" x14ac:dyDescent="0.35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35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topLeftCell="A109" workbookViewId="0">
      <selection activeCell="J137" sqref="J137"/>
    </sheetView>
  </sheetViews>
  <sheetFormatPr defaultColWidth="12.58203125" defaultRowHeight="15" customHeight="1" x14ac:dyDescent="0.3"/>
  <cols>
    <col min="1" max="2" width="7.58203125" customWidth="1"/>
    <col min="3" max="3" width="10.58203125" customWidth="1"/>
    <col min="4" max="5" width="7.58203125" customWidth="1"/>
    <col min="6" max="6" width="10.58203125" customWidth="1"/>
    <col min="7" max="7" width="7.58203125" customWidth="1"/>
    <col min="8" max="8" width="9.58203125" customWidth="1"/>
    <col min="9" max="9" width="7.58203125" customWidth="1"/>
    <col min="10" max="10" width="10.08203125" bestFit="1" customWidth="1"/>
    <col min="11" max="13" width="7.58203125" customWidth="1"/>
    <col min="14" max="14" width="19.08203125" customWidth="1"/>
    <col min="15" max="174" width="7.58203125" customWidth="1"/>
  </cols>
  <sheetData>
    <row r="1" spans="1:174" ht="14.25" customHeight="1" x14ac:dyDescent="0.5">
      <c r="A1" s="57"/>
      <c r="B1" s="267" t="s">
        <v>215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9"/>
      <c r="N1" s="57"/>
    </row>
    <row r="2" spans="1:174" ht="14.25" customHeight="1" x14ac:dyDescent="0.35">
      <c r="A2" s="57"/>
      <c r="B2" s="270" t="s">
        <v>430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57"/>
    </row>
    <row r="3" spans="1:174" ht="14.25" customHeight="1" x14ac:dyDescent="0.35">
      <c r="A3" s="57"/>
      <c r="B3" s="271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3"/>
      <c r="N3" s="57"/>
      <c r="FR3" s="2">
        <v>366</v>
      </c>
    </row>
    <row r="4" spans="1:174" ht="14.25" customHeight="1" x14ac:dyDescent="0.35">
      <c r="A4" s="57"/>
      <c r="B4" s="274"/>
      <c r="C4" s="275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35">
      <c r="A5" s="57"/>
      <c r="B5" s="276" t="s">
        <v>21</v>
      </c>
      <c r="C5" s="265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35">
      <c r="A6" s="57"/>
      <c r="B6" s="277" t="s">
        <v>221</v>
      </c>
      <c r="C6" s="265"/>
      <c r="D6" s="64">
        <v>1408</v>
      </c>
      <c r="E6" s="65"/>
      <c r="F6" s="65">
        <v>937411893</v>
      </c>
      <c r="G6" s="65"/>
      <c r="H6" s="65">
        <v>665775</v>
      </c>
      <c r="I6" s="65"/>
      <c r="J6" s="65">
        <v>536131</v>
      </c>
      <c r="K6" s="65"/>
      <c r="L6" s="66">
        <v>489</v>
      </c>
      <c r="M6" s="65"/>
      <c r="N6" s="57"/>
      <c r="FQ6" s="2">
        <v>205</v>
      </c>
      <c r="FR6" s="2">
        <v>210</v>
      </c>
    </row>
    <row r="7" spans="1:174" ht="14.25" customHeight="1" x14ac:dyDescent="0.35">
      <c r="A7" s="57"/>
      <c r="B7" s="277" t="s">
        <v>222</v>
      </c>
      <c r="C7" s="265"/>
      <c r="D7" s="64">
        <v>2011</v>
      </c>
      <c r="E7" s="64"/>
      <c r="F7" s="65">
        <v>1451791035</v>
      </c>
      <c r="G7" s="64"/>
      <c r="H7" s="65">
        <v>721924</v>
      </c>
      <c r="I7" s="64"/>
      <c r="J7" s="65">
        <v>560000</v>
      </c>
      <c r="K7" s="64"/>
      <c r="L7" s="66">
        <v>510</v>
      </c>
      <c r="M7" s="67"/>
      <c r="N7" s="68" t="s">
        <v>223</v>
      </c>
      <c r="FR7" s="2">
        <v>251</v>
      </c>
    </row>
    <row r="8" spans="1:174" ht="14.25" customHeight="1" x14ac:dyDescent="0.35">
      <c r="A8" s="57"/>
      <c r="B8" s="277" t="s">
        <v>224</v>
      </c>
      <c r="C8" s="265"/>
      <c r="D8" s="69">
        <f>D6-D7</f>
        <v>-603</v>
      </c>
      <c r="E8" s="70">
        <f>D8/D7</f>
        <v>-0.29985082048731976</v>
      </c>
      <c r="F8" s="71">
        <f>F6-F7</f>
        <v>-514379142</v>
      </c>
      <c r="G8" s="70">
        <f>F8/F7</f>
        <v>-0.35430659757449184</v>
      </c>
      <c r="H8" s="71">
        <f>H6-H7</f>
        <v>-56149</v>
      </c>
      <c r="I8" s="70">
        <f>H8/H7</f>
        <v>-7.7776885101478829E-2</v>
      </c>
      <c r="J8" s="71">
        <f>J6-J7</f>
        <v>-23869</v>
      </c>
      <c r="K8" s="70">
        <f>J8/J7</f>
        <v>-4.2623214285714285E-2</v>
      </c>
      <c r="L8" s="69">
        <f>L6-L7</f>
        <v>-21</v>
      </c>
      <c r="M8" s="72">
        <f>L8/L7</f>
        <v>-4.1176470588235294E-2</v>
      </c>
      <c r="N8" s="57"/>
      <c r="FR8" s="2">
        <v>73</v>
      </c>
    </row>
    <row r="9" spans="1:174" ht="14.25" customHeight="1" x14ac:dyDescent="0.35">
      <c r="A9" s="57"/>
      <c r="B9" s="276" t="s">
        <v>109</v>
      </c>
      <c r="C9" s="265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35">
      <c r="A10" s="57"/>
      <c r="B10" s="277" t="s">
        <v>225</v>
      </c>
      <c r="C10" s="265"/>
      <c r="D10" s="64">
        <v>400</v>
      </c>
      <c r="E10" s="64"/>
      <c r="F10" s="65">
        <v>73019195</v>
      </c>
      <c r="G10" s="64"/>
      <c r="H10" s="65">
        <v>182547</v>
      </c>
      <c r="I10" s="64"/>
      <c r="J10" s="65">
        <v>136500</v>
      </c>
      <c r="K10" s="64"/>
      <c r="L10" s="66">
        <v>320</v>
      </c>
      <c r="M10" s="67"/>
      <c r="N10" s="57"/>
      <c r="FR10" s="2">
        <v>10</v>
      </c>
    </row>
    <row r="11" spans="1:174" ht="14.25" customHeight="1" x14ac:dyDescent="0.35">
      <c r="A11" s="57"/>
      <c r="B11" s="277" t="s">
        <v>226</v>
      </c>
      <c r="C11" s="265"/>
      <c r="D11" s="64">
        <v>571</v>
      </c>
      <c r="E11" s="64"/>
      <c r="F11" s="65">
        <v>92013946</v>
      </c>
      <c r="G11" s="64"/>
      <c r="H11" s="65">
        <v>161145</v>
      </c>
      <c r="I11" s="64"/>
      <c r="J11" s="65">
        <v>120000</v>
      </c>
      <c r="K11" s="64"/>
      <c r="L11" s="66">
        <v>451</v>
      </c>
      <c r="M11" s="67"/>
      <c r="N11" s="57"/>
      <c r="O11" s="39"/>
      <c r="FR11" s="2">
        <v>1</v>
      </c>
    </row>
    <row r="12" spans="1:174" ht="14.25" customHeight="1" x14ac:dyDescent="0.35">
      <c r="A12" s="57"/>
      <c r="B12" s="277" t="s">
        <v>224</v>
      </c>
      <c r="C12" s="265"/>
      <c r="D12" s="69">
        <f>D10-D11</f>
        <v>-171</v>
      </c>
      <c r="E12" s="70">
        <f>D12/D11</f>
        <v>-0.29947460595446584</v>
      </c>
      <c r="F12" s="71">
        <f>F10-F11</f>
        <v>-18994751</v>
      </c>
      <c r="G12" s="70">
        <f>F12/F11</f>
        <v>-0.20643339217296475</v>
      </c>
      <c r="H12" s="71">
        <f>H10-H11</f>
        <v>21402</v>
      </c>
      <c r="I12" s="70">
        <f>H12/H11</f>
        <v>0.1328120636693661</v>
      </c>
      <c r="J12" s="71">
        <f>J10-J11</f>
        <v>16500</v>
      </c>
      <c r="K12" s="70">
        <f>J12/J11</f>
        <v>0.13750000000000001</v>
      </c>
      <c r="L12" s="69">
        <v>333</v>
      </c>
      <c r="M12" s="72">
        <f>L12/L11</f>
        <v>0.73835920177383596</v>
      </c>
      <c r="N12" s="57"/>
      <c r="O12" s="74"/>
    </row>
    <row r="13" spans="1:174" ht="14.25" customHeight="1" x14ac:dyDescent="0.35">
      <c r="A13" s="57"/>
      <c r="B13" s="276" t="s">
        <v>23</v>
      </c>
      <c r="C13" s="265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35">
      <c r="A14" s="57"/>
      <c r="B14" s="277" t="s">
        <v>225</v>
      </c>
      <c r="C14" s="265"/>
      <c r="D14" s="74">
        <v>17</v>
      </c>
      <c r="E14" s="64"/>
      <c r="F14" s="65">
        <v>14974990</v>
      </c>
      <c r="G14" s="64"/>
      <c r="H14" s="65">
        <v>880881</v>
      </c>
      <c r="I14" s="64"/>
      <c r="J14" s="65">
        <v>500000</v>
      </c>
      <c r="K14" s="64"/>
      <c r="L14" s="66">
        <v>34</v>
      </c>
      <c r="M14" s="67"/>
      <c r="N14" s="57"/>
    </row>
    <row r="15" spans="1:174" ht="14.25" customHeight="1" x14ac:dyDescent="0.35">
      <c r="A15" s="57"/>
      <c r="B15" s="277" t="s">
        <v>226</v>
      </c>
      <c r="C15" s="265"/>
      <c r="D15" s="74">
        <v>38</v>
      </c>
      <c r="E15" s="64"/>
      <c r="F15" s="65">
        <v>32853854</v>
      </c>
      <c r="G15" s="64"/>
      <c r="H15" s="65">
        <v>864575</v>
      </c>
      <c r="I15" s="64"/>
      <c r="J15" s="65">
        <v>562500</v>
      </c>
      <c r="K15" s="64"/>
      <c r="L15" s="66">
        <v>38</v>
      </c>
      <c r="M15" s="67"/>
      <c r="N15" s="57"/>
    </row>
    <row r="16" spans="1:174" ht="14.25" customHeight="1" x14ac:dyDescent="0.35">
      <c r="A16" s="57"/>
      <c r="B16" s="277" t="s">
        <v>224</v>
      </c>
      <c r="C16" s="265"/>
      <c r="D16" s="69">
        <f>D14-D15</f>
        <v>-21</v>
      </c>
      <c r="E16" s="70">
        <f>D16/D15</f>
        <v>-0.55263157894736847</v>
      </c>
      <c r="F16" s="71">
        <f>F14-F15</f>
        <v>-17878864</v>
      </c>
      <c r="G16" s="70">
        <f>F16/F15</f>
        <v>-0.54419381056481231</v>
      </c>
      <c r="H16" s="71">
        <f>H14-H15</f>
        <v>16306</v>
      </c>
      <c r="I16" s="70">
        <f>H16/H15</f>
        <v>1.8860133591649075E-2</v>
      </c>
      <c r="J16" s="71">
        <f>J14-J15</f>
        <v>-62500</v>
      </c>
      <c r="K16" s="70">
        <f>J16/J15</f>
        <v>-0.1111111111111111</v>
      </c>
      <c r="L16" s="69">
        <f>L14-L15</f>
        <v>-4</v>
      </c>
      <c r="M16" s="72">
        <f>L16/L15</f>
        <v>-0.10526315789473684</v>
      </c>
      <c r="N16" s="57"/>
      <c r="FR16" s="2">
        <v>9</v>
      </c>
    </row>
    <row r="17" spans="1:174" ht="14.25" customHeight="1" x14ac:dyDescent="0.35">
      <c r="A17" s="57"/>
      <c r="B17" s="276" t="s">
        <v>227</v>
      </c>
      <c r="C17" s="265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35">
      <c r="A18" s="57"/>
      <c r="B18" s="277" t="s">
        <v>225</v>
      </c>
      <c r="C18" s="265"/>
      <c r="D18" s="69">
        <f>D6+D10+D14</f>
        <v>1825</v>
      </c>
      <c r="E18" s="75"/>
      <c r="F18" s="71">
        <f>F6+F10+F14</f>
        <v>1025406078</v>
      </c>
      <c r="G18" s="64"/>
      <c r="H18" s="65">
        <v>561866</v>
      </c>
      <c r="I18" s="64"/>
      <c r="J18" s="65">
        <v>460000</v>
      </c>
      <c r="K18" s="75"/>
      <c r="L18" s="76">
        <f>L6+L10+L14</f>
        <v>843</v>
      </c>
      <c r="M18" s="67"/>
      <c r="N18" s="57"/>
      <c r="FR18" s="2">
        <v>64</v>
      </c>
    </row>
    <row r="19" spans="1:174" ht="14.25" customHeight="1" x14ac:dyDescent="0.35">
      <c r="A19" s="57"/>
      <c r="B19" s="277" t="s">
        <v>226</v>
      </c>
      <c r="C19" s="265"/>
      <c r="D19" s="69">
        <f>D7+D11+D15</f>
        <v>2620</v>
      </c>
      <c r="E19" s="75"/>
      <c r="F19" s="71">
        <f>F7+F11+F15</f>
        <v>1576658835</v>
      </c>
      <c r="G19" s="64"/>
      <c r="H19" s="65">
        <v>601778</v>
      </c>
      <c r="I19" s="64"/>
      <c r="J19" s="65">
        <v>460000</v>
      </c>
      <c r="K19" s="75"/>
      <c r="L19" s="76">
        <f>L7+L11+L15</f>
        <v>999</v>
      </c>
      <c r="M19" s="67"/>
      <c r="N19" s="57"/>
      <c r="FR19" s="2">
        <v>760</v>
      </c>
    </row>
    <row r="20" spans="1:174" ht="14.25" customHeight="1" x14ac:dyDescent="0.35">
      <c r="A20" s="57"/>
      <c r="B20" s="278" t="s">
        <v>224</v>
      </c>
      <c r="C20" s="279"/>
      <c r="D20" s="77">
        <f>D18-D19</f>
        <v>-795</v>
      </c>
      <c r="E20" s="78">
        <f>D20/D19</f>
        <v>-0.30343511450381677</v>
      </c>
      <c r="F20" s="79">
        <f>F18-F19</f>
        <v>-551252757</v>
      </c>
      <c r="G20" s="80">
        <f>F20/F19</f>
        <v>-0.34963350647763947</v>
      </c>
      <c r="H20" s="79">
        <f>H18-H19</f>
        <v>-39912</v>
      </c>
      <c r="I20" s="80">
        <f>H20/H19</f>
        <v>-6.6323461475826628E-2</v>
      </c>
      <c r="J20" s="79">
        <f>J18-J19</f>
        <v>0</v>
      </c>
      <c r="K20" s="80">
        <f>J20/J19</f>
        <v>0</v>
      </c>
      <c r="L20" s="81">
        <f>L18-L19</f>
        <v>-156</v>
      </c>
      <c r="M20" s="82">
        <f>L20/L19</f>
        <v>-0.15615615615615616</v>
      </c>
      <c r="N20" s="57"/>
      <c r="FR20" s="2">
        <v>1497</v>
      </c>
    </row>
    <row r="21" spans="1:174" ht="14.25" customHeight="1" x14ac:dyDescent="0.35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35">
      <c r="A22" s="57"/>
      <c r="B22" s="280" t="s">
        <v>430</v>
      </c>
      <c r="C22" s="281"/>
      <c r="D22" s="281"/>
      <c r="E22" s="281"/>
      <c r="F22" s="281"/>
      <c r="G22" s="281"/>
      <c r="H22" s="281"/>
      <c r="I22" s="281"/>
      <c r="J22" s="281"/>
      <c r="K22" s="282"/>
      <c r="L22" s="84"/>
      <c r="M22" s="84"/>
      <c r="N22" s="57"/>
      <c r="FR22" s="2">
        <v>2</v>
      </c>
    </row>
    <row r="23" spans="1:174" ht="14.25" customHeight="1" x14ac:dyDescent="0.35">
      <c r="A23" s="57"/>
      <c r="B23" s="283" t="s">
        <v>227</v>
      </c>
      <c r="C23" s="272"/>
      <c r="D23" s="272"/>
      <c r="E23" s="272"/>
      <c r="F23" s="272"/>
      <c r="G23" s="272"/>
      <c r="H23" s="272"/>
      <c r="I23" s="272"/>
      <c r="J23" s="272"/>
      <c r="K23" s="272"/>
      <c r="L23" s="85"/>
      <c r="M23" s="57"/>
      <c r="N23" s="57"/>
      <c r="FR23" s="2">
        <v>0</v>
      </c>
    </row>
    <row r="24" spans="1:174" ht="14.25" customHeight="1" x14ac:dyDescent="0.35">
      <c r="A24" s="57"/>
      <c r="B24" s="284" t="s">
        <v>431</v>
      </c>
      <c r="C24" s="279"/>
      <c r="D24" s="279"/>
      <c r="E24" s="279"/>
      <c r="F24" s="86" t="s">
        <v>229</v>
      </c>
      <c r="G24" s="284" t="s">
        <v>432</v>
      </c>
      <c r="H24" s="279"/>
      <c r="I24" s="279"/>
      <c r="J24" s="279"/>
      <c r="K24" s="285"/>
      <c r="L24" s="85"/>
      <c r="M24" s="57"/>
      <c r="N24" s="57"/>
      <c r="O24" s="286"/>
      <c r="P24" s="279"/>
      <c r="Q24" s="279"/>
      <c r="R24" s="279"/>
      <c r="FR24" s="2">
        <v>402</v>
      </c>
    </row>
    <row r="25" spans="1:174" ht="14.25" customHeight="1" x14ac:dyDescent="0.35">
      <c r="A25" s="57"/>
      <c r="B25" s="274"/>
      <c r="C25" s="275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35">
      <c r="A26" s="57"/>
      <c r="B26" s="276" t="s">
        <v>21</v>
      </c>
      <c r="C26" s="265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35">
      <c r="A27" s="57"/>
      <c r="B27" s="277" t="s">
        <v>221</v>
      </c>
      <c r="C27" s="265"/>
      <c r="D27" s="64">
        <v>1867</v>
      </c>
      <c r="E27" s="65"/>
      <c r="F27" s="65">
        <v>1246931863</v>
      </c>
      <c r="G27" s="65"/>
      <c r="H27" s="65">
        <v>667879</v>
      </c>
      <c r="I27" s="65"/>
      <c r="J27" s="65">
        <v>538000</v>
      </c>
      <c r="K27" s="91"/>
      <c r="L27" s="89"/>
      <c r="M27" s="92"/>
      <c r="N27" s="57"/>
    </row>
    <row r="28" spans="1:174" ht="14.25" customHeight="1" x14ac:dyDescent="0.35">
      <c r="A28" s="57"/>
      <c r="B28" s="277" t="s">
        <v>230</v>
      </c>
      <c r="C28" s="265"/>
      <c r="D28" s="64">
        <v>2780</v>
      </c>
      <c r="E28" s="64"/>
      <c r="F28" s="65">
        <v>1958047638</v>
      </c>
      <c r="G28" s="64"/>
      <c r="H28" s="65">
        <v>704333</v>
      </c>
      <c r="I28" s="64"/>
      <c r="J28" s="65">
        <v>549250</v>
      </c>
      <c r="K28" s="64"/>
      <c r="L28" s="89"/>
      <c r="M28" s="93"/>
      <c r="N28" s="57"/>
    </row>
    <row r="29" spans="1:174" ht="14.25" customHeight="1" x14ac:dyDescent="0.35">
      <c r="A29" s="57"/>
      <c r="B29" s="277" t="s">
        <v>224</v>
      </c>
      <c r="C29" s="265"/>
      <c r="D29" s="69">
        <f>D27-D28</f>
        <v>-913</v>
      </c>
      <c r="E29" s="70">
        <f>D29/D28</f>
        <v>-0.32841726618705036</v>
      </c>
      <c r="F29" s="71">
        <f>F27-F28</f>
        <v>-711115775</v>
      </c>
      <c r="G29" s="70">
        <f>F29/F28</f>
        <v>-0.36317593157557282</v>
      </c>
      <c r="H29" s="71">
        <f>H27-H28</f>
        <v>-36454</v>
      </c>
      <c r="I29" s="70">
        <f>H29/H28</f>
        <v>-5.1756768460373144E-2</v>
      </c>
      <c r="J29" s="71">
        <f>J27-J28</f>
        <v>-11250</v>
      </c>
      <c r="K29" s="70">
        <f>J29/J28</f>
        <v>-2.0482476103777878E-2</v>
      </c>
      <c r="L29" s="90"/>
      <c r="M29" s="93"/>
      <c r="N29" s="57"/>
    </row>
    <row r="30" spans="1:174" ht="14.25" customHeight="1" x14ac:dyDescent="0.35">
      <c r="A30" s="57"/>
      <c r="B30" s="276" t="s">
        <v>109</v>
      </c>
      <c r="C30" s="265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35">
      <c r="A31" s="57"/>
      <c r="B31" s="277" t="s">
        <v>225</v>
      </c>
      <c r="C31" s="265"/>
      <c r="D31" s="64">
        <v>512</v>
      </c>
      <c r="E31" s="64"/>
      <c r="F31" s="65">
        <v>97020900</v>
      </c>
      <c r="G31" s="64"/>
      <c r="H31" s="65">
        <v>189493</v>
      </c>
      <c r="I31" s="64"/>
      <c r="J31" s="65">
        <v>140000</v>
      </c>
      <c r="K31" s="64"/>
      <c r="L31" s="95"/>
      <c r="M31" s="93"/>
      <c r="N31" s="57"/>
    </row>
    <row r="32" spans="1:174" ht="14.25" customHeight="1" x14ac:dyDescent="0.35">
      <c r="A32" s="57"/>
      <c r="B32" s="277" t="s">
        <v>230</v>
      </c>
      <c r="C32" s="265"/>
      <c r="D32" s="64">
        <v>793</v>
      </c>
      <c r="E32" s="64"/>
      <c r="F32" s="65">
        <v>133692293</v>
      </c>
      <c r="G32" s="64"/>
      <c r="H32" s="65">
        <v>168590</v>
      </c>
      <c r="I32" s="64"/>
      <c r="J32" s="65">
        <v>121153</v>
      </c>
      <c r="K32" s="64"/>
      <c r="L32" s="93"/>
      <c r="M32" s="93"/>
      <c r="N32" s="57"/>
    </row>
    <row r="33" spans="1:174" ht="14.25" customHeight="1" x14ac:dyDescent="0.35">
      <c r="A33" s="57"/>
      <c r="B33" s="277" t="s">
        <v>224</v>
      </c>
      <c r="C33" s="265"/>
      <c r="D33" s="69">
        <f>D31-D32</f>
        <v>-281</v>
      </c>
      <c r="E33" s="70">
        <f>D33/D32</f>
        <v>-0.35435056746532156</v>
      </c>
      <c r="F33" s="71">
        <f>F31-F32</f>
        <v>-36671393</v>
      </c>
      <c r="G33" s="70">
        <f>F33/F32</f>
        <v>-0.27429698584046275</v>
      </c>
      <c r="H33" s="71">
        <f>H31-H32</f>
        <v>20903</v>
      </c>
      <c r="I33" s="70">
        <f>H33/H32</f>
        <v>0.12398718785218578</v>
      </c>
      <c r="J33" s="71">
        <f>J31-J32</f>
        <v>18847</v>
      </c>
      <c r="K33" s="70">
        <f>J33/J32</f>
        <v>0.15556362615865887</v>
      </c>
      <c r="L33" s="96"/>
      <c r="M33" s="93"/>
      <c r="N33" s="57"/>
    </row>
    <row r="34" spans="1:174" ht="14.25" customHeight="1" x14ac:dyDescent="0.35">
      <c r="A34" s="57"/>
      <c r="B34" s="276" t="s">
        <v>23</v>
      </c>
      <c r="C34" s="265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35">
      <c r="A35" s="57"/>
      <c r="B35" s="277" t="s">
        <v>225</v>
      </c>
      <c r="C35" s="265"/>
      <c r="D35" s="74">
        <v>24</v>
      </c>
      <c r="E35" s="64"/>
      <c r="F35" s="65">
        <v>19689990</v>
      </c>
      <c r="G35" s="64"/>
      <c r="H35" s="65">
        <v>820416</v>
      </c>
      <c r="I35" s="64"/>
      <c r="J35" s="65">
        <v>485000</v>
      </c>
      <c r="K35" s="64"/>
      <c r="L35" s="94"/>
      <c r="M35" s="93"/>
      <c r="N35" s="57"/>
    </row>
    <row r="36" spans="1:174" ht="14.25" customHeight="1" x14ac:dyDescent="0.35">
      <c r="A36" s="57"/>
      <c r="B36" s="277" t="s">
        <v>230</v>
      </c>
      <c r="C36" s="265"/>
      <c r="D36" s="74">
        <v>49</v>
      </c>
      <c r="E36" s="64"/>
      <c r="F36" s="65">
        <v>41457754</v>
      </c>
      <c r="G36" s="64"/>
      <c r="H36" s="65">
        <v>846076</v>
      </c>
      <c r="I36" s="64"/>
      <c r="J36" s="65">
        <v>555000</v>
      </c>
      <c r="K36" s="64"/>
      <c r="L36" s="96"/>
      <c r="M36" s="93"/>
      <c r="N36" s="57"/>
    </row>
    <row r="37" spans="1:174" ht="14.25" customHeight="1" x14ac:dyDescent="0.35">
      <c r="A37" s="57"/>
      <c r="B37" s="277" t="s">
        <v>224</v>
      </c>
      <c r="C37" s="265"/>
      <c r="D37" s="69">
        <f>D35-D36</f>
        <v>-25</v>
      </c>
      <c r="E37" s="70">
        <f>D37/D36</f>
        <v>-0.51020408163265307</v>
      </c>
      <c r="F37" s="71">
        <f>F35-F36</f>
        <v>-21767764</v>
      </c>
      <c r="G37" s="70">
        <f>F37/F36</f>
        <v>-0.52505893107475143</v>
      </c>
      <c r="H37" s="71">
        <f>H35-H36</f>
        <v>-25660</v>
      </c>
      <c r="I37" s="70">
        <f>H37/H36</f>
        <v>-3.032824474397099E-2</v>
      </c>
      <c r="J37" s="71">
        <f>J35-J36</f>
        <v>-70000</v>
      </c>
      <c r="K37" s="70">
        <f>J37/J36</f>
        <v>-0.12612612612612611</v>
      </c>
      <c r="L37" s="96"/>
      <c r="M37" s="93"/>
      <c r="N37" s="57"/>
    </row>
    <row r="38" spans="1:174" ht="14.25" customHeight="1" x14ac:dyDescent="0.35">
      <c r="A38" s="57"/>
      <c r="B38" s="276" t="s">
        <v>227</v>
      </c>
      <c r="C38" s="265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35">
      <c r="A39" s="57"/>
      <c r="B39" s="277" t="s">
        <v>225</v>
      </c>
      <c r="C39" s="265"/>
      <c r="D39" s="69">
        <f>D27+D31+D35</f>
        <v>2403</v>
      </c>
      <c r="E39" s="64"/>
      <c r="F39" s="71">
        <f>F27+F31+F35</f>
        <v>1363642753</v>
      </c>
      <c r="G39" s="64"/>
      <c r="H39" s="65">
        <v>567475</v>
      </c>
      <c r="I39" s="64"/>
      <c r="J39" s="65">
        <v>461000</v>
      </c>
      <c r="K39" s="64"/>
      <c r="L39" s="95"/>
      <c r="M39" s="93"/>
      <c r="N39" s="57"/>
    </row>
    <row r="40" spans="1:174" ht="14.25" customHeight="1" x14ac:dyDescent="0.35">
      <c r="A40" s="57"/>
      <c r="B40" s="277" t="s">
        <v>230</v>
      </c>
      <c r="C40" s="265"/>
      <c r="D40" s="69">
        <f>D28+D32+D36</f>
        <v>3622</v>
      </c>
      <c r="E40" s="64"/>
      <c r="F40" s="71">
        <f>F28+F32+F36</f>
        <v>2133197685</v>
      </c>
      <c r="G40" s="64"/>
      <c r="H40" s="65">
        <v>588955</v>
      </c>
      <c r="I40" s="64"/>
      <c r="J40" s="65">
        <v>450000</v>
      </c>
      <c r="K40" s="64"/>
      <c r="L40" s="96"/>
      <c r="M40" s="93"/>
      <c r="N40" s="57"/>
    </row>
    <row r="41" spans="1:174" ht="14.25" customHeight="1" x14ac:dyDescent="0.35">
      <c r="A41" s="57"/>
      <c r="B41" s="278" t="s">
        <v>224</v>
      </c>
      <c r="C41" s="279"/>
      <c r="D41" s="81">
        <f>D39-D40</f>
        <v>-1219</v>
      </c>
      <c r="E41" s="80">
        <f>D41/D40</f>
        <v>-0.33655438983986746</v>
      </c>
      <c r="F41" s="79">
        <f>F39-F40</f>
        <v>-769554932</v>
      </c>
      <c r="G41" s="80">
        <f>F41/F40</f>
        <v>-0.3607518128353866</v>
      </c>
      <c r="H41" s="79">
        <f>H39-H40</f>
        <v>-21480</v>
      </c>
      <c r="I41" s="80">
        <f>H41/H40</f>
        <v>-3.6471377269910267E-2</v>
      </c>
      <c r="J41" s="79">
        <f>J39-J40</f>
        <v>11000</v>
      </c>
      <c r="K41" s="80">
        <f>J41/J40</f>
        <v>2.4444444444444446E-2</v>
      </c>
      <c r="L41" s="96"/>
      <c r="M41" s="93"/>
      <c r="N41" s="57"/>
    </row>
    <row r="42" spans="1:174" ht="14.25" customHeight="1" x14ac:dyDescent="0.35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">
      <c r="A43" s="97"/>
      <c r="B43" s="287" t="s">
        <v>231</v>
      </c>
      <c r="C43" s="268"/>
      <c r="D43" s="268"/>
      <c r="E43" s="268"/>
      <c r="F43" s="268"/>
      <c r="G43" s="268"/>
      <c r="H43" s="268"/>
      <c r="I43" s="268"/>
      <c r="J43" s="268"/>
      <c r="K43" s="269"/>
      <c r="L43" s="97"/>
      <c r="M43" s="166"/>
      <c r="N43" s="166"/>
    </row>
    <row r="44" spans="1:174" ht="14.25" customHeight="1" thickBot="1" x14ac:dyDescent="0.4">
      <c r="A44" s="97"/>
      <c r="B44" s="280" t="s">
        <v>430</v>
      </c>
      <c r="C44" s="281"/>
      <c r="D44" s="281"/>
      <c r="E44" s="281"/>
      <c r="F44" s="281"/>
      <c r="G44" s="281"/>
      <c r="H44" s="281"/>
      <c r="I44" s="281"/>
      <c r="J44" s="281"/>
      <c r="K44" s="282"/>
      <c r="L44" s="97"/>
      <c r="M44" s="166"/>
      <c r="N44" s="166"/>
      <c r="FR44" s="2">
        <v>150</v>
      </c>
    </row>
    <row r="45" spans="1:174" ht="14.25" customHeight="1" x14ac:dyDescent="0.35">
      <c r="A45" s="97"/>
      <c r="L45" s="97"/>
      <c r="M45" s="166"/>
      <c r="N45" s="166"/>
      <c r="FR45" s="2">
        <v>58</v>
      </c>
    </row>
    <row r="46" spans="1:174" ht="14.25" customHeight="1" x14ac:dyDescent="0.35">
      <c r="A46" s="97"/>
      <c r="B46" s="274" t="s">
        <v>232</v>
      </c>
      <c r="C46" s="275"/>
      <c r="D46" s="275"/>
      <c r="E46" s="275"/>
      <c r="F46" s="275"/>
      <c r="G46" s="275"/>
      <c r="H46" s="275"/>
      <c r="I46" s="275"/>
      <c r="J46" s="275"/>
      <c r="K46" s="288"/>
      <c r="L46" s="97"/>
      <c r="M46" s="166"/>
      <c r="N46" s="166"/>
      <c r="FR46" s="4">
        <v>2</v>
      </c>
    </row>
    <row r="47" spans="1:174" ht="14.25" customHeight="1" x14ac:dyDescent="0.35">
      <c r="A47" s="97"/>
      <c r="B47" s="277"/>
      <c r="C47" s="265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35">
      <c r="A48" s="97"/>
      <c r="B48" s="276" t="s">
        <v>233</v>
      </c>
      <c r="C48" s="265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35">
      <c r="A49" s="97"/>
      <c r="B49" s="277" t="s">
        <v>221</v>
      </c>
      <c r="C49" s="265"/>
      <c r="D49" s="64">
        <v>1146</v>
      </c>
      <c r="E49" s="61"/>
      <c r="F49" s="65">
        <v>829633964</v>
      </c>
      <c r="G49" s="61"/>
      <c r="H49" s="65">
        <v>723938</v>
      </c>
      <c r="I49" s="64"/>
      <c r="J49" s="65">
        <v>584950</v>
      </c>
      <c r="K49" s="99"/>
      <c r="L49" s="97"/>
      <c r="M49" s="166"/>
      <c r="N49" s="166"/>
    </row>
    <row r="50" spans="1:14" ht="14.25" customHeight="1" x14ac:dyDescent="0.35">
      <c r="A50" s="97"/>
      <c r="B50" s="277" t="s">
        <v>222</v>
      </c>
      <c r="C50" s="265"/>
      <c r="D50" s="64">
        <v>1710</v>
      </c>
      <c r="E50" s="61"/>
      <c r="F50" s="65">
        <v>1333623292</v>
      </c>
      <c r="G50" s="61"/>
      <c r="H50" s="65">
        <v>779896</v>
      </c>
      <c r="I50" s="64"/>
      <c r="J50" s="65">
        <v>616000</v>
      </c>
      <c r="K50" s="100"/>
      <c r="L50" s="97"/>
      <c r="M50" s="166"/>
      <c r="N50" s="166"/>
    </row>
    <row r="51" spans="1:14" ht="14.25" customHeight="1" x14ac:dyDescent="0.35">
      <c r="A51" s="97"/>
      <c r="B51" s="277" t="s">
        <v>224</v>
      </c>
      <c r="C51" s="265"/>
      <c r="D51" s="74">
        <f>D49-D50</f>
        <v>-564</v>
      </c>
      <c r="E51" s="73">
        <f>D51/D50</f>
        <v>-0.3298245614035088</v>
      </c>
      <c r="F51" s="65">
        <f>F49-F50</f>
        <v>-503989328</v>
      </c>
      <c r="G51" s="73">
        <f>F51/F50</f>
        <v>-0.37790981233102217</v>
      </c>
      <c r="H51" s="65">
        <f>H49-H50</f>
        <v>-55958</v>
      </c>
      <c r="I51" s="73">
        <f>H51/H50</f>
        <v>-7.1750592386677192E-2</v>
      </c>
      <c r="J51" s="65">
        <f>J49-J50</f>
        <v>-31050</v>
      </c>
      <c r="K51" s="67">
        <f>J51/J50</f>
        <v>-5.0405844155844155E-2</v>
      </c>
      <c r="L51" s="97"/>
      <c r="M51" s="166"/>
      <c r="N51" s="166"/>
    </row>
    <row r="52" spans="1:14" ht="14.25" customHeight="1" x14ac:dyDescent="0.35">
      <c r="A52" s="97"/>
      <c r="B52" s="276" t="s">
        <v>234</v>
      </c>
      <c r="C52" s="265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35">
      <c r="A53" s="97"/>
      <c r="B53" s="277" t="s">
        <v>225</v>
      </c>
      <c r="C53" s="265"/>
      <c r="D53" s="64">
        <v>169</v>
      </c>
      <c r="E53" s="61"/>
      <c r="F53" s="65">
        <v>77691692</v>
      </c>
      <c r="G53" s="61"/>
      <c r="H53" s="65">
        <v>459714</v>
      </c>
      <c r="I53" s="64"/>
      <c r="J53" s="65">
        <v>443750</v>
      </c>
      <c r="K53" s="99"/>
      <c r="L53" s="97"/>
      <c r="M53" s="166"/>
      <c r="N53" s="166"/>
    </row>
    <row r="54" spans="1:14" ht="14.25" customHeight="1" x14ac:dyDescent="0.35">
      <c r="A54" s="97"/>
      <c r="B54" s="277" t="s">
        <v>226</v>
      </c>
      <c r="C54" s="265"/>
      <c r="D54" s="64">
        <v>198</v>
      </c>
      <c r="E54" s="61"/>
      <c r="F54" s="65">
        <v>81323984</v>
      </c>
      <c r="G54" s="61"/>
      <c r="H54" s="65">
        <v>410727</v>
      </c>
      <c r="I54" s="64"/>
      <c r="J54" s="65">
        <v>377500</v>
      </c>
      <c r="K54" s="99"/>
      <c r="L54" s="97"/>
      <c r="M54" s="166"/>
      <c r="N54" s="166"/>
    </row>
    <row r="55" spans="1:14" ht="14.25" customHeight="1" x14ac:dyDescent="0.35">
      <c r="A55" s="97"/>
      <c r="B55" s="277" t="s">
        <v>224</v>
      </c>
      <c r="C55" s="265"/>
      <c r="D55" s="74">
        <f>D53-D54</f>
        <v>-29</v>
      </c>
      <c r="E55" s="73">
        <f>D55/D54</f>
        <v>-0.14646464646464646</v>
      </c>
      <c r="F55" s="65">
        <f>F53-F54</f>
        <v>-3632292</v>
      </c>
      <c r="G55" s="73">
        <f>F55/F54</f>
        <v>-4.4664462085379386E-2</v>
      </c>
      <c r="H55" s="65">
        <f>H53-H54</f>
        <v>48987</v>
      </c>
      <c r="I55" s="73">
        <f>H55/H54</f>
        <v>0.11926900349867431</v>
      </c>
      <c r="J55" s="65">
        <f>J53-J54</f>
        <v>66250</v>
      </c>
      <c r="K55" s="67">
        <f>J55/J54</f>
        <v>0.17549668874172186</v>
      </c>
      <c r="L55" s="97"/>
      <c r="M55" s="166"/>
      <c r="N55" s="166"/>
    </row>
    <row r="56" spans="1:14" ht="14.25" customHeight="1" x14ac:dyDescent="0.35">
      <c r="A56" s="97"/>
      <c r="B56" s="276" t="s">
        <v>235</v>
      </c>
      <c r="C56" s="265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35">
      <c r="A57" s="97"/>
      <c r="B57" s="289" t="s">
        <v>225</v>
      </c>
      <c r="C57" s="269"/>
      <c r="D57" s="75">
        <f>D6</f>
        <v>1408</v>
      </c>
      <c r="E57" s="75"/>
      <c r="F57" s="71">
        <f>F6</f>
        <v>937411893</v>
      </c>
      <c r="G57" s="101"/>
      <c r="H57" s="71">
        <f>H6</f>
        <v>665775</v>
      </c>
      <c r="I57" s="75"/>
      <c r="J57" s="71">
        <f>J6</f>
        <v>536131</v>
      </c>
      <c r="K57" s="102"/>
      <c r="L57" s="97"/>
      <c r="M57" s="166"/>
      <c r="N57" s="166"/>
    </row>
    <row r="58" spans="1:14" ht="14.25" customHeight="1" x14ac:dyDescent="0.35">
      <c r="A58" s="97"/>
      <c r="B58" s="289" t="s">
        <v>226</v>
      </c>
      <c r="C58" s="269"/>
      <c r="D58" s="75">
        <f>D7</f>
        <v>2011</v>
      </c>
      <c r="E58" s="101"/>
      <c r="F58" s="71">
        <f>F7</f>
        <v>1451791035</v>
      </c>
      <c r="G58" s="101"/>
      <c r="H58" s="71">
        <f>H7</f>
        <v>721924</v>
      </c>
      <c r="I58" s="75"/>
      <c r="J58" s="71">
        <f>J7</f>
        <v>560000</v>
      </c>
      <c r="K58" s="102"/>
      <c r="L58" s="97"/>
      <c r="M58" s="166"/>
      <c r="N58" s="166"/>
    </row>
    <row r="59" spans="1:14" ht="14.25" customHeight="1" x14ac:dyDescent="0.35">
      <c r="A59" s="97"/>
      <c r="B59" s="290" t="s">
        <v>224</v>
      </c>
      <c r="C59" s="291"/>
      <c r="D59" s="81">
        <f>D57-D58</f>
        <v>-603</v>
      </c>
      <c r="E59" s="80">
        <f>D59/D58</f>
        <v>-0.29985082048731976</v>
      </c>
      <c r="F59" s="79">
        <f>F57-F58</f>
        <v>-514379142</v>
      </c>
      <c r="G59" s="80">
        <f>F59/F58</f>
        <v>-0.35430659757449184</v>
      </c>
      <c r="H59" s="79">
        <f>H57-H58</f>
        <v>-56149</v>
      </c>
      <c r="I59" s="80">
        <f>H59/H58</f>
        <v>-7.7776885101478829E-2</v>
      </c>
      <c r="J59" s="79">
        <f>J57-J58</f>
        <v>-23869</v>
      </c>
      <c r="K59" s="103">
        <f>J59/J58</f>
        <v>-4.2623214285714285E-2</v>
      </c>
      <c r="L59" s="97"/>
      <c r="M59" s="166"/>
      <c r="N59" s="166"/>
    </row>
    <row r="60" spans="1:14" ht="14.25" customHeight="1" thickBot="1" x14ac:dyDescent="0.4">
      <c r="A60" s="97"/>
      <c r="B60" s="280"/>
      <c r="C60" s="281"/>
      <c r="D60" s="281"/>
      <c r="E60" s="281"/>
      <c r="F60" s="281"/>
      <c r="G60" s="281"/>
      <c r="H60" s="281"/>
      <c r="I60" s="281"/>
      <c r="J60" s="281"/>
      <c r="K60" s="282"/>
      <c r="L60" s="97"/>
      <c r="M60" s="166"/>
      <c r="N60" s="166"/>
    </row>
    <row r="61" spans="1:14" ht="14.25" customHeight="1" thickBot="1" x14ac:dyDescent="0.4">
      <c r="A61" s="97"/>
      <c r="B61" s="280" t="s">
        <v>430</v>
      </c>
      <c r="C61" s="281"/>
      <c r="D61" s="281"/>
      <c r="E61" s="281"/>
      <c r="F61" s="281"/>
      <c r="G61" s="281"/>
      <c r="H61" s="281"/>
      <c r="I61" s="281"/>
      <c r="J61" s="281"/>
      <c r="K61" s="282"/>
      <c r="L61" s="97"/>
      <c r="M61" s="166"/>
      <c r="N61" s="166"/>
    </row>
    <row r="62" spans="1:14" ht="14.25" customHeight="1" x14ac:dyDescent="0.35">
      <c r="A62" s="97"/>
      <c r="B62" s="283" t="s">
        <v>228</v>
      </c>
      <c r="C62" s="272"/>
      <c r="D62" s="272"/>
      <c r="E62" s="272"/>
      <c r="F62" s="272"/>
      <c r="G62" s="272"/>
      <c r="H62" s="272"/>
      <c r="I62" s="272"/>
      <c r="J62" s="272"/>
      <c r="K62" s="272"/>
      <c r="L62" s="97"/>
      <c r="M62" s="166"/>
      <c r="N62" s="166"/>
    </row>
    <row r="63" spans="1:14" ht="14.25" customHeight="1" thickBot="1" x14ac:dyDescent="0.4">
      <c r="A63" s="97"/>
      <c r="B63" s="284" t="s">
        <v>431</v>
      </c>
      <c r="C63" s="279"/>
      <c r="D63" s="279"/>
      <c r="E63" s="279"/>
      <c r="F63" s="86" t="s">
        <v>229</v>
      </c>
      <c r="G63" s="284" t="s">
        <v>432</v>
      </c>
      <c r="H63" s="279"/>
      <c r="I63" s="279"/>
      <c r="J63" s="279"/>
      <c r="K63" s="285"/>
      <c r="L63" s="97"/>
      <c r="M63" s="166"/>
      <c r="N63" s="166"/>
    </row>
    <row r="64" spans="1:14" ht="14.25" customHeight="1" x14ac:dyDescent="0.35">
      <c r="A64" s="97"/>
      <c r="B64" s="277"/>
      <c r="C64" s="265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35">
      <c r="A65" s="97"/>
      <c r="B65" s="276" t="s">
        <v>233</v>
      </c>
      <c r="C65" s="265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35">
      <c r="A66" s="97"/>
      <c r="B66" s="277" t="s">
        <v>221</v>
      </c>
      <c r="C66" s="265"/>
      <c r="D66" s="64">
        <v>1532</v>
      </c>
      <c r="E66" s="61"/>
      <c r="F66" s="65">
        <v>1111819693</v>
      </c>
      <c r="G66" s="61"/>
      <c r="H66" s="65">
        <v>725730</v>
      </c>
      <c r="I66" s="64"/>
      <c r="J66" s="65">
        <v>585000</v>
      </c>
      <c r="K66" s="99"/>
      <c r="L66" s="97"/>
      <c r="M66" s="166"/>
      <c r="N66" s="166"/>
    </row>
    <row r="67" spans="1:14" ht="14.25" customHeight="1" x14ac:dyDescent="0.35">
      <c r="A67" s="97"/>
      <c r="B67" s="277" t="s">
        <v>230</v>
      </c>
      <c r="C67" s="265"/>
      <c r="D67" s="64">
        <v>2365</v>
      </c>
      <c r="E67" s="61"/>
      <c r="F67" s="65">
        <v>1793967875</v>
      </c>
      <c r="G67" s="61"/>
      <c r="H67" s="65">
        <v>758548</v>
      </c>
      <c r="I67" s="64"/>
      <c r="J67" s="65">
        <v>599000</v>
      </c>
      <c r="K67" s="100"/>
      <c r="L67" s="97"/>
      <c r="M67" s="166"/>
      <c r="N67" s="166"/>
    </row>
    <row r="68" spans="1:14" ht="14.25" customHeight="1" x14ac:dyDescent="0.35">
      <c r="A68" s="97"/>
      <c r="B68" s="277" t="s">
        <v>224</v>
      </c>
      <c r="C68" s="265"/>
      <c r="D68" s="74">
        <f>D66-D67</f>
        <v>-833</v>
      </c>
      <c r="E68" s="73">
        <f>D68/D67</f>
        <v>-0.35221987315010572</v>
      </c>
      <c r="F68" s="65">
        <f>F66-F67</f>
        <v>-682148182</v>
      </c>
      <c r="G68" s="73">
        <f>F68/F67</f>
        <v>-0.38024548349284126</v>
      </c>
      <c r="H68" s="65">
        <f>H66-H67</f>
        <v>-32818</v>
      </c>
      <c r="I68" s="73">
        <f>H68/H67</f>
        <v>-4.3264236409561424E-2</v>
      </c>
      <c r="J68" s="65">
        <f>J66-J67</f>
        <v>-14000</v>
      </c>
      <c r="K68" s="67">
        <f>J68/J67</f>
        <v>-2.337228714524207E-2</v>
      </c>
      <c r="L68" s="97"/>
      <c r="M68" s="166"/>
      <c r="N68" s="166"/>
    </row>
    <row r="69" spans="1:14" ht="14.25" customHeight="1" x14ac:dyDescent="0.35">
      <c r="A69" s="97"/>
      <c r="B69" s="276" t="s">
        <v>234</v>
      </c>
      <c r="C69" s="265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35">
      <c r="A70" s="97"/>
      <c r="B70" s="277" t="s">
        <v>225</v>
      </c>
      <c r="C70" s="265"/>
      <c r="D70" s="64">
        <v>215</v>
      </c>
      <c r="E70" s="61"/>
      <c r="F70" s="65">
        <v>95494092</v>
      </c>
      <c r="G70" s="61"/>
      <c r="H70" s="65">
        <v>444158</v>
      </c>
      <c r="I70" s="64"/>
      <c r="J70" s="65">
        <v>417500</v>
      </c>
      <c r="K70" s="99"/>
      <c r="L70" s="97"/>
      <c r="M70" s="166"/>
      <c r="N70" s="166"/>
    </row>
    <row r="71" spans="1:14" ht="14.25" customHeight="1" x14ac:dyDescent="0.35">
      <c r="A71" s="97"/>
      <c r="B71" s="277" t="s">
        <v>230</v>
      </c>
      <c r="C71" s="265"/>
      <c r="D71" s="64">
        <v>264</v>
      </c>
      <c r="E71" s="61"/>
      <c r="F71" s="65">
        <v>107212583</v>
      </c>
      <c r="G71" s="61"/>
      <c r="H71" s="65">
        <v>406108</v>
      </c>
      <c r="I71" s="64"/>
      <c r="J71" s="65">
        <v>385000</v>
      </c>
      <c r="K71" s="99"/>
      <c r="L71" s="97"/>
      <c r="M71" s="166"/>
      <c r="N71" s="166"/>
    </row>
    <row r="72" spans="1:14" ht="14.25" customHeight="1" x14ac:dyDescent="0.35">
      <c r="A72" s="97"/>
      <c r="B72" s="277" t="s">
        <v>224</v>
      </c>
      <c r="C72" s="265"/>
      <c r="D72" s="74">
        <f>D70-D71</f>
        <v>-49</v>
      </c>
      <c r="E72" s="73">
        <f>D72/D71</f>
        <v>-0.18560606060606061</v>
      </c>
      <c r="F72" s="65">
        <f>F70-F71</f>
        <v>-11718491</v>
      </c>
      <c r="G72" s="73">
        <f>F72/F71</f>
        <v>-0.10930145205064223</v>
      </c>
      <c r="H72" s="65">
        <f>H70-H71</f>
        <v>38050</v>
      </c>
      <c r="I72" s="73">
        <f>H72/H71</f>
        <v>9.3694288218897442E-2</v>
      </c>
      <c r="J72" s="65">
        <f>J70-J71</f>
        <v>32500</v>
      </c>
      <c r="K72" s="67">
        <f>J72/J71</f>
        <v>8.4415584415584416E-2</v>
      </c>
      <c r="L72" s="97"/>
      <c r="M72" s="166"/>
      <c r="N72" s="166"/>
    </row>
    <row r="73" spans="1:14" ht="14.25" customHeight="1" x14ac:dyDescent="0.35">
      <c r="A73" s="97"/>
      <c r="B73" s="276" t="s">
        <v>235</v>
      </c>
      <c r="C73" s="265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35">
      <c r="A74" s="97"/>
      <c r="B74" s="289" t="s">
        <v>225</v>
      </c>
      <c r="C74" s="269"/>
      <c r="D74" s="75">
        <f>D27</f>
        <v>1867</v>
      </c>
      <c r="E74" s="75"/>
      <c r="F74" s="104">
        <f>F27</f>
        <v>1246931863</v>
      </c>
      <c r="G74" s="104"/>
      <c r="H74" s="104">
        <f>H27</f>
        <v>667879</v>
      </c>
      <c r="I74" s="104"/>
      <c r="J74" s="104">
        <f>J27</f>
        <v>538000</v>
      </c>
      <c r="K74" s="102"/>
      <c r="L74" s="97"/>
      <c r="M74" s="166"/>
      <c r="N74" s="166"/>
    </row>
    <row r="75" spans="1:14" ht="14.25" customHeight="1" x14ac:dyDescent="0.35">
      <c r="A75" s="97"/>
      <c r="B75" s="289" t="s">
        <v>230</v>
      </c>
      <c r="C75" s="269"/>
      <c r="D75" s="75">
        <f>D28</f>
        <v>2780</v>
      </c>
      <c r="E75" s="75"/>
      <c r="F75" s="104">
        <f>F28</f>
        <v>1958047638</v>
      </c>
      <c r="G75" s="104"/>
      <c r="H75" s="104">
        <f>H28</f>
        <v>704333</v>
      </c>
      <c r="I75" s="104"/>
      <c r="J75" s="104">
        <f>J28</f>
        <v>549250</v>
      </c>
      <c r="K75" s="102"/>
      <c r="L75" s="97"/>
      <c r="M75" s="166"/>
      <c r="N75" s="166"/>
    </row>
    <row r="76" spans="1:14" ht="14.25" customHeight="1" x14ac:dyDescent="0.35">
      <c r="A76" s="97"/>
      <c r="B76" s="290" t="s">
        <v>224</v>
      </c>
      <c r="C76" s="291"/>
      <c r="D76" s="81">
        <f>D74-D75</f>
        <v>-913</v>
      </c>
      <c r="E76" s="80">
        <f>D76/D75</f>
        <v>-0.32841726618705036</v>
      </c>
      <c r="F76" s="104">
        <f>F74-F75</f>
        <v>-711115775</v>
      </c>
      <c r="G76" s="80">
        <f>F76/F75</f>
        <v>-0.36317593157557282</v>
      </c>
      <c r="H76" s="104">
        <f>H74-H75</f>
        <v>-36454</v>
      </c>
      <c r="I76" s="80">
        <f>H76/H75</f>
        <v>-5.1756768460373144E-2</v>
      </c>
      <c r="J76" s="104">
        <f>J74-J75</f>
        <v>-11250</v>
      </c>
      <c r="K76" s="103">
        <f>J76/J75</f>
        <v>-2.0482476103777878E-2</v>
      </c>
      <c r="L76" s="97"/>
      <c r="M76" s="166"/>
      <c r="N76" s="166"/>
    </row>
    <row r="77" spans="1:14" ht="14.25" customHeight="1" x14ac:dyDescent="0.3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">
      <c r="A78" s="105"/>
      <c r="B78" s="292" t="s">
        <v>236</v>
      </c>
      <c r="C78" s="268"/>
      <c r="D78" s="268"/>
      <c r="E78" s="268"/>
      <c r="F78" s="268"/>
      <c r="G78" s="268"/>
      <c r="H78" s="268"/>
      <c r="I78" s="268"/>
      <c r="J78" s="268"/>
      <c r="K78" s="269"/>
      <c r="L78" s="105"/>
      <c r="M78" s="224"/>
      <c r="N78" s="224"/>
    </row>
    <row r="79" spans="1:14" ht="14.25" customHeight="1" thickBot="1" x14ac:dyDescent="0.4">
      <c r="A79" s="105"/>
      <c r="B79" s="284" t="s">
        <v>105</v>
      </c>
      <c r="C79" s="279"/>
      <c r="D79" s="279"/>
      <c r="E79" s="279"/>
      <c r="F79" s="279"/>
      <c r="G79" s="279"/>
      <c r="H79" s="279"/>
      <c r="I79" s="279"/>
      <c r="J79" s="279"/>
      <c r="K79" s="279"/>
      <c r="L79" s="105"/>
      <c r="M79" s="224"/>
      <c r="N79" s="224"/>
    </row>
    <row r="80" spans="1:14" ht="14.25" customHeight="1" thickBot="1" x14ac:dyDescent="0.4">
      <c r="A80" s="105"/>
      <c r="B80" s="280" t="s">
        <v>430</v>
      </c>
      <c r="C80" s="281"/>
      <c r="D80" s="281"/>
      <c r="E80" s="281"/>
      <c r="F80" s="281"/>
      <c r="G80" s="281"/>
      <c r="H80" s="281"/>
      <c r="I80" s="281"/>
      <c r="J80" s="281"/>
      <c r="K80" s="282"/>
      <c r="L80" s="105"/>
      <c r="M80" s="224"/>
      <c r="N80" s="224"/>
    </row>
    <row r="81" spans="1:14" ht="14.25" customHeight="1" x14ac:dyDescent="0.35">
      <c r="A81" s="105"/>
      <c r="B81" s="274" t="s">
        <v>237</v>
      </c>
      <c r="C81" s="275"/>
      <c r="D81" s="275"/>
      <c r="E81" s="275"/>
      <c r="F81" s="275"/>
      <c r="G81" s="275"/>
      <c r="H81" s="275"/>
      <c r="I81" s="275"/>
      <c r="J81" s="275"/>
      <c r="K81" s="288"/>
      <c r="L81" s="105"/>
      <c r="M81" s="224"/>
      <c r="N81" s="224"/>
    </row>
    <row r="82" spans="1:14" ht="14.25" customHeight="1" x14ac:dyDescent="0.35">
      <c r="A82" s="105"/>
      <c r="B82" s="277"/>
      <c r="C82" s="265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4"/>
      <c r="N82" s="224"/>
    </row>
    <row r="83" spans="1:14" ht="14.25" customHeight="1" x14ac:dyDescent="0.35">
      <c r="A83" s="105"/>
      <c r="B83" s="276" t="s">
        <v>238</v>
      </c>
      <c r="C83" s="265"/>
      <c r="D83" s="61"/>
      <c r="E83" s="61"/>
      <c r="F83" s="64"/>
      <c r="G83" s="61"/>
      <c r="H83" s="61"/>
      <c r="I83" s="61"/>
      <c r="J83" s="61"/>
      <c r="K83" s="99"/>
      <c r="L83" s="105"/>
      <c r="M83" s="224"/>
      <c r="N83" s="224"/>
    </row>
    <row r="84" spans="1:14" ht="14.25" customHeight="1" x14ac:dyDescent="0.35">
      <c r="A84" s="105"/>
      <c r="B84" s="277" t="s">
        <v>221</v>
      </c>
      <c r="C84" s="265"/>
      <c r="D84" s="64">
        <v>345</v>
      </c>
      <c r="E84" s="61"/>
      <c r="F84" s="65">
        <v>61808560</v>
      </c>
      <c r="G84" s="61"/>
      <c r="H84" s="65">
        <v>179155</v>
      </c>
      <c r="I84" s="64"/>
      <c r="J84" s="65">
        <v>140000</v>
      </c>
      <c r="K84" s="99"/>
      <c r="L84" s="105"/>
      <c r="M84" s="224"/>
      <c r="N84" s="224"/>
    </row>
    <row r="85" spans="1:14" ht="14.25" customHeight="1" x14ac:dyDescent="0.35">
      <c r="A85" s="105"/>
      <c r="B85" s="277" t="s">
        <v>226</v>
      </c>
      <c r="C85" s="265"/>
      <c r="D85" s="64">
        <v>508</v>
      </c>
      <c r="E85" s="61"/>
      <c r="F85" s="106">
        <v>82518896</v>
      </c>
      <c r="G85" s="61"/>
      <c r="H85" s="65">
        <v>162438</v>
      </c>
      <c r="I85" s="64"/>
      <c r="J85" s="65">
        <v>120575</v>
      </c>
      <c r="K85" s="100"/>
      <c r="L85" s="105"/>
      <c r="M85" s="224"/>
      <c r="N85" s="224"/>
    </row>
    <row r="86" spans="1:14" ht="14.25" customHeight="1" x14ac:dyDescent="0.35">
      <c r="A86" s="105"/>
      <c r="B86" s="289" t="s">
        <v>239</v>
      </c>
      <c r="C86" s="269"/>
      <c r="D86" s="69">
        <f>D84-D85</f>
        <v>-163</v>
      </c>
      <c r="E86" s="70">
        <f>D86/D85</f>
        <v>-0.32086614173228345</v>
      </c>
      <c r="F86" s="71">
        <f>F84-F85</f>
        <v>-20710336</v>
      </c>
      <c r="G86" s="70">
        <f>F86/F85</f>
        <v>-0.25097689140194024</v>
      </c>
      <c r="H86" s="71">
        <f>H84-H85</f>
        <v>16717</v>
      </c>
      <c r="I86" s="70">
        <f>H86/H85</f>
        <v>0.10291311146406629</v>
      </c>
      <c r="J86" s="71">
        <f>J84-J85</f>
        <v>19425</v>
      </c>
      <c r="K86" s="72">
        <f>J86/J85</f>
        <v>0.16110304789550073</v>
      </c>
      <c r="L86" s="105"/>
      <c r="M86" s="224"/>
      <c r="N86" s="224"/>
    </row>
    <row r="87" spans="1:14" ht="14.25" customHeight="1" x14ac:dyDescent="0.35">
      <c r="A87" s="105"/>
      <c r="B87" s="276" t="s">
        <v>240</v>
      </c>
      <c r="C87" s="265"/>
      <c r="D87" s="64"/>
      <c r="E87" s="61"/>
      <c r="F87" s="65"/>
      <c r="G87" s="61"/>
      <c r="H87" s="65"/>
      <c r="I87" s="64"/>
      <c r="J87" s="65"/>
      <c r="K87" s="99"/>
      <c r="L87" s="105"/>
      <c r="M87" s="224"/>
      <c r="N87" s="224"/>
    </row>
    <row r="88" spans="1:14" ht="14.25" customHeight="1" x14ac:dyDescent="0.35">
      <c r="A88" s="105"/>
      <c r="B88" s="289" t="s">
        <v>221</v>
      </c>
      <c r="C88" s="269"/>
      <c r="D88" s="75">
        <f>D10</f>
        <v>400</v>
      </c>
      <c r="E88" s="75"/>
      <c r="F88" s="107">
        <f>F10</f>
        <v>73019195</v>
      </c>
      <c r="G88" s="107"/>
      <c r="H88" s="107">
        <f>H10</f>
        <v>182547</v>
      </c>
      <c r="I88" s="107"/>
      <c r="J88" s="107">
        <f>J10</f>
        <v>136500</v>
      </c>
      <c r="K88" s="108"/>
      <c r="L88" s="105"/>
      <c r="M88" s="224"/>
      <c r="N88" s="224"/>
    </row>
    <row r="89" spans="1:14" ht="14.25" customHeight="1" x14ac:dyDescent="0.35">
      <c r="A89" s="105"/>
      <c r="B89" s="289" t="s">
        <v>222</v>
      </c>
      <c r="C89" s="269"/>
      <c r="D89" s="75">
        <f>D11</f>
        <v>571</v>
      </c>
      <c r="E89" s="75"/>
      <c r="F89" s="107">
        <f>F11</f>
        <v>92013946</v>
      </c>
      <c r="G89" s="107"/>
      <c r="H89" s="107">
        <f>H11</f>
        <v>161145</v>
      </c>
      <c r="I89" s="107"/>
      <c r="J89" s="107">
        <f>J11</f>
        <v>120000</v>
      </c>
      <c r="K89" s="109"/>
      <c r="L89" s="105"/>
      <c r="M89" s="224"/>
      <c r="N89" s="224"/>
    </row>
    <row r="90" spans="1:14" ht="14.25" customHeight="1" x14ac:dyDescent="0.35">
      <c r="A90" s="105"/>
      <c r="B90" s="290" t="s">
        <v>224</v>
      </c>
      <c r="C90" s="291"/>
      <c r="D90" s="81">
        <f>D88-D89</f>
        <v>-171</v>
      </c>
      <c r="E90" s="80">
        <f>D90/D89</f>
        <v>-0.29947460595446584</v>
      </c>
      <c r="F90" s="79">
        <f>F88-F89</f>
        <v>-18994751</v>
      </c>
      <c r="G90" s="80">
        <f>F90/F89</f>
        <v>-0.20643339217296475</v>
      </c>
      <c r="H90" s="79">
        <f>H88-H89</f>
        <v>21402</v>
      </c>
      <c r="I90" s="80">
        <f>H90/H89</f>
        <v>0.1328120636693661</v>
      </c>
      <c r="J90" s="79">
        <f>J88-J89</f>
        <v>16500</v>
      </c>
      <c r="K90" s="103">
        <f>J90/J89</f>
        <v>0.13750000000000001</v>
      </c>
      <c r="L90" s="105"/>
      <c r="M90" s="224"/>
      <c r="N90" s="224"/>
    </row>
    <row r="91" spans="1:14" ht="14.25" customHeight="1" x14ac:dyDescent="0.35">
      <c r="A91" s="105"/>
      <c r="L91" s="105"/>
      <c r="M91" s="224"/>
      <c r="N91" s="224"/>
    </row>
    <row r="92" spans="1:14" ht="14.25" customHeight="1" thickBot="1" x14ac:dyDescent="0.4">
      <c r="A92" s="105"/>
      <c r="B92" s="280" t="s">
        <v>420</v>
      </c>
      <c r="C92" s="281"/>
      <c r="D92" s="281"/>
      <c r="E92" s="281"/>
      <c r="F92" s="281"/>
      <c r="G92" s="281"/>
      <c r="H92" s="281"/>
      <c r="I92" s="281"/>
      <c r="J92" s="281"/>
      <c r="K92" s="282"/>
      <c r="L92" s="105"/>
      <c r="M92" s="224"/>
      <c r="N92" s="224"/>
    </row>
    <row r="93" spans="1:14" ht="14.25" customHeight="1" x14ac:dyDescent="0.35">
      <c r="A93" s="105"/>
      <c r="B93" s="283" t="s">
        <v>240</v>
      </c>
      <c r="C93" s="272"/>
      <c r="D93" s="272"/>
      <c r="E93" s="272"/>
      <c r="F93" s="272"/>
      <c r="G93" s="272"/>
      <c r="H93" s="272"/>
      <c r="I93" s="272"/>
      <c r="J93" s="272"/>
      <c r="K93" s="272"/>
      <c r="L93" s="105"/>
      <c r="M93" s="224"/>
      <c r="N93" s="224"/>
    </row>
    <row r="94" spans="1:14" ht="14.25" customHeight="1" thickBot="1" x14ac:dyDescent="0.4">
      <c r="A94" s="105"/>
      <c r="B94" s="284" t="s">
        <v>431</v>
      </c>
      <c r="C94" s="279"/>
      <c r="D94" s="279"/>
      <c r="E94" s="279"/>
      <c r="F94" s="86" t="s">
        <v>229</v>
      </c>
      <c r="G94" s="284" t="s">
        <v>432</v>
      </c>
      <c r="H94" s="279"/>
      <c r="I94" s="279"/>
      <c r="J94" s="279"/>
      <c r="K94" s="285"/>
      <c r="L94" s="105"/>
      <c r="M94" s="224"/>
      <c r="N94" s="224"/>
    </row>
    <row r="95" spans="1:14" ht="14.25" customHeight="1" x14ac:dyDescent="0.35">
      <c r="A95" s="105"/>
      <c r="B95" s="274" t="s">
        <v>241</v>
      </c>
      <c r="C95" s="275"/>
      <c r="D95" s="275"/>
      <c r="E95" s="275"/>
      <c r="F95" s="275"/>
      <c r="G95" s="275"/>
      <c r="H95" s="275"/>
      <c r="I95" s="275"/>
      <c r="J95" s="275"/>
      <c r="K95" s="288"/>
      <c r="L95" s="105"/>
      <c r="M95" s="224"/>
      <c r="N95" s="224"/>
    </row>
    <row r="96" spans="1:14" ht="14.25" customHeight="1" x14ac:dyDescent="0.35">
      <c r="A96" s="105"/>
      <c r="B96" s="277"/>
      <c r="C96" s="265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4"/>
      <c r="N96" s="224"/>
    </row>
    <row r="97" spans="1:14" ht="14.25" customHeight="1" x14ac:dyDescent="0.35">
      <c r="A97" s="105"/>
      <c r="B97" s="276" t="s">
        <v>238</v>
      </c>
      <c r="C97" s="265"/>
      <c r="D97" s="61"/>
      <c r="E97" s="61"/>
      <c r="F97" s="64"/>
      <c r="G97" s="61"/>
      <c r="H97" s="61"/>
      <c r="I97" s="61"/>
      <c r="J97" s="61"/>
      <c r="K97" s="99"/>
      <c r="L97" s="105"/>
      <c r="M97" s="224"/>
      <c r="N97" s="224"/>
    </row>
    <row r="98" spans="1:14" ht="14.25" customHeight="1" x14ac:dyDescent="0.35">
      <c r="A98" s="105"/>
      <c r="B98" s="277" t="s">
        <v>221</v>
      </c>
      <c r="C98" s="265"/>
      <c r="D98" s="64">
        <v>447</v>
      </c>
      <c r="E98" s="61"/>
      <c r="F98" s="65">
        <v>83128810</v>
      </c>
      <c r="G98" s="61"/>
      <c r="H98" s="65">
        <v>185970</v>
      </c>
      <c r="I98" s="64"/>
      <c r="J98" s="65">
        <v>145000</v>
      </c>
      <c r="K98" s="99"/>
      <c r="L98" s="105"/>
      <c r="M98" s="224"/>
      <c r="N98" s="224"/>
    </row>
    <row r="99" spans="1:14" ht="14.25" customHeight="1" x14ac:dyDescent="0.35">
      <c r="A99" s="105"/>
      <c r="B99" s="277" t="s">
        <v>230</v>
      </c>
      <c r="C99" s="265"/>
      <c r="D99" s="64">
        <v>709</v>
      </c>
      <c r="E99" s="61"/>
      <c r="F99" s="106">
        <v>117622203</v>
      </c>
      <c r="G99" s="61"/>
      <c r="H99" s="65">
        <v>165898</v>
      </c>
      <c r="I99" s="64"/>
      <c r="J99" s="65">
        <v>122500</v>
      </c>
      <c r="K99" s="100"/>
      <c r="L99" s="105"/>
      <c r="M99" s="224"/>
      <c r="N99" s="224"/>
    </row>
    <row r="100" spans="1:14" ht="14.25" customHeight="1" x14ac:dyDescent="0.35">
      <c r="A100" s="105"/>
      <c r="B100" s="289" t="s">
        <v>239</v>
      </c>
      <c r="C100" s="269"/>
      <c r="D100" s="69">
        <f>D98-D99</f>
        <v>-262</v>
      </c>
      <c r="E100" s="70">
        <f>D100/D99</f>
        <v>-0.36953455571227078</v>
      </c>
      <c r="F100" s="71">
        <f>F98-F99</f>
        <v>-34493393</v>
      </c>
      <c r="G100" s="70">
        <f>F100/F99</f>
        <v>-0.29325579797208867</v>
      </c>
      <c r="H100" s="71">
        <f>H98-H99</f>
        <v>20072</v>
      </c>
      <c r="I100" s="70">
        <f>H100/H99</f>
        <v>0.12099000590724421</v>
      </c>
      <c r="J100" s="71">
        <f>J98-J99</f>
        <v>22500</v>
      </c>
      <c r="K100" s="72">
        <f>J100/J99</f>
        <v>0.18367346938775511</v>
      </c>
      <c r="L100" s="105"/>
      <c r="M100" s="224"/>
      <c r="N100" s="224"/>
    </row>
    <row r="101" spans="1:14" ht="14.25" customHeight="1" x14ac:dyDescent="0.35">
      <c r="A101" s="105"/>
      <c r="B101" s="276" t="s">
        <v>240</v>
      </c>
      <c r="C101" s="265"/>
      <c r="D101" s="64"/>
      <c r="E101" s="61"/>
      <c r="F101" s="65"/>
      <c r="G101" s="61"/>
      <c r="H101" s="65"/>
      <c r="I101" s="64"/>
      <c r="J101" s="65"/>
      <c r="K101" s="99"/>
      <c r="L101" s="105"/>
      <c r="M101" s="224"/>
      <c r="N101" s="224"/>
    </row>
    <row r="102" spans="1:14" ht="14.25" customHeight="1" x14ac:dyDescent="0.35">
      <c r="A102" s="105"/>
      <c r="B102" s="289" t="s">
        <v>221</v>
      </c>
      <c r="C102" s="269"/>
      <c r="D102" s="75">
        <f>D31</f>
        <v>512</v>
      </c>
      <c r="E102" s="75"/>
      <c r="F102" s="107">
        <f>F31</f>
        <v>97020900</v>
      </c>
      <c r="G102" s="107"/>
      <c r="H102" s="107">
        <f>H31</f>
        <v>189493</v>
      </c>
      <c r="I102" s="107"/>
      <c r="J102" s="107">
        <f>J31</f>
        <v>140000</v>
      </c>
      <c r="K102" s="108"/>
      <c r="L102" s="105"/>
      <c r="M102" s="224"/>
      <c r="N102" s="224"/>
    </row>
    <row r="103" spans="1:14" ht="14.25" customHeight="1" x14ac:dyDescent="0.35">
      <c r="A103" s="105"/>
      <c r="B103" s="289" t="s">
        <v>222</v>
      </c>
      <c r="C103" s="269"/>
      <c r="D103" s="75">
        <f>D32</f>
        <v>793</v>
      </c>
      <c r="E103" s="75"/>
      <c r="F103" s="107">
        <f>F32</f>
        <v>133692293</v>
      </c>
      <c r="G103" s="107"/>
      <c r="H103" s="107">
        <f>H32</f>
        <v>168590</v>
      </c>
      <c r="I103" s="107"/>
      <c r="J103" s="107">
        <f>J32</f>
        <v>121153</v>
      </c>
      <c r="K103" s="109"/>
      <c r="L103" s="105"/>
      <c r="M103" s="224"/>
      <c r="N103" s="224"/>
    </row>
    <row r="104" spans="1:14" ht="14.25" customHeight="1" x14ac:dyDescent="0.35">
      <c r="A104" s="105"/>
      <c r="B104" s="290" t="s">
        <v>224</v>
      </c>
      <c r="C104" s="291"/>
      <c r="D104" s="81">
        <f>D102-D103</f>
        <v>-281</v>
      </c>
      <c r="E104" s="80">
        <f>D104/D103</f>
        <v>-0.35435056746532156</v>
      </c>
      <c r="F104" s="79">
        <f>F102-F103</f>
        <v>-36671393</v>
      </c>
      <c r="G104" s="80">
        <f>F104/F103</f>
        <v>-0.27429698584046275</v>
      </c>
      <c r="H104" s="79">
        <f>H102-H103</f>
        <v>20903</v>
      </c>
      <c r="I104" s="80">
        <f>H104/H103</f>
        <v>0.12398718785218578</v>
      </c>
      <c r="J104" s="79">
        <f>J102-J103</f>
        <v>18847</v>
      </c>
      <c r="K104" s="103">
        <f>J104/J103</f>
        <v>0.15556362615865887</v>
      </c>
      <c r="L104" s="105"/>
      <c r="M104" s="224"/>
      <c r="N104" s="224"/>
    </row>
    <row r="105" spans="1:14" ht="14.5" x14ac:dyDescent="0.35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4"/>
      <c r="N105" s="224"/>
    </row>
    <row r="106" spans="1:14" ht="21" x14ac:dyDescent="0.5">
      <c r="A106" s="110"/>
      <c r="B106" s="293" t="s">
        <v>242</v>
      </c>
      <c r="C106" s="294"/>
      <c r="D106" s="294"/>
      <c r="E106" s="294"/>
      <c r="F106" s="294"/>
      <c r="G106" s="294"/>
      <c r="H106" s="294"/>
      <c r="I106" s="294"/>
      <c r="J106" s="294"/>
      <c r="K106" s="295"/>
      <c r="L106" s="110"/>
      <c r="M106" s="225"/>
      <c r="N106" s="225"/>
    </row>
    <row r="107" spans="1:14" ht="14.25" customHeight="1" thickBot="1" x14ac:dyDescent="0.4">
      <c r="A107" s="110"/>
      <c r="B107" s="280" t="s">
        <v>433</v>
      </c>
      <c r="C107" s="281"/>
      <c r="D107" s="281"/>
      <c r="E107" s="281"/>
      <c r="F107" s="281"/>
      <c r="G107" s="281"/>
      <c r="H107" s="281"/>
      <c r="I107" s="281"/>
      <c r="J107" s="281"/>
      <c r="K107" s="282"/>
      <c r="L107" s="110"/>
      <c r="M107" s="225"/>
      <c r="N107" s="225"/>
    </row>
    <row r="108" spans="1:14" ht="14.25" customHeight="1" x14ac:dyDescent="0.35">
      <c r="A108" s="110"/>
      <c r="B108" s="296" t="s">
        <v>243</v>
      </c>
      <c r="C108" s="275"/>
      <c r="D108" s="275"/>
      <c r="E108" s="275"/>
      <c r="F108" s="275"/>
      <c r="G108" s="275"/>
      <c r="H108" s="275"/>
      <c r="I108" s="275"/>
      <c r="J108" s="275"/>
      <c r="K108" s="297"/>
      <c r="L108" s="110"/>
      <c r="M108" s="225"/>
      <c r="N108" s="225"/>
    </row>
    <row r="109" spans="1:14" ht="14.25" customHeight="1" x14ac:dyDescent="0.35">
      <c r="A109" s="110"/>
      <c r="B109" s="298"/>
      <c r="C109" s="265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5"/>
      <c r="N109" s="225"/>
    </row>
    <row r="110" spans="1:14" ht="14.25" customHeight="1" x14ac:dyDescent="0.35">
      <c r="A110" s="110"/>
      <c r="B110" s="299" t="s">
        <v>244</v>
      </c>
      <c r="C110" s="265"/>
      <c r="D110" s="61"/>
      <c r="E110" s="61"/>
      <c r="F110" s="61"/>
      <c r="G110" s="61"/>
      <c r="H110" s="61"/>
      <c r="I110" s="61"/>
      <c r="J110" s="61"/>
      <c r="K110" s="112"/>
      <c r="L110" s="110"/>
      <c r="M110" s="225"/>
      <c r="N110" s="225"/>
    </row>
    <row r="111" spans="1:14" ht="14.25" customHeight="1" x14ac:dyDescent="0.35">
      <c r="A111" s="110"/>
      <c r="B111" s="298" t="s">
        <v>221</v>
      </c>
      <c r="C111" s="265"/>
      <c r="D111" s="64">
        <v>2</v>
      </c>
      <c r="E111" s="61"/>
      <c r="F111" s="113">
        <v>636000</v>
      </c>
      <c r="G111" s="61"/>
      <c r="H111" s="113">
        <v>318000</v>
      </c>
      <c r="I111" s="61"/>
      <c r="J111" s="113">
        <v>318000</v>
      </c>
      <c r="K111" s="112"/>
      <c r="L111" s="110"/>
      <c r="M111" s="225"/>
      <c r="N111" s="225"/>
    </row>
    <row r="112" spans="1:14" ht="14.25" customHeight="1" x14ac:dyDescent="0.35">
      <c r="A112" s="110"/>
      <c r="B112" s="298" t="s">
        <v>222</v>
      </c>
      <c r="C112" s="265"/>
      <c r="D112" s="64">
        <v>1</v>
      </c>
      <c r="E112" s="61"/>
      <c r="F112" s="113">
        <v>1495000</v>
      </c>
      <c r="G112" s="61"/>
      <c r="H112" s="113">
        <v>1495000</v>
      </c>
      <c r="I112" s="61"/>
      <c r="J112" s="113">
        <v>1495000</v>
      </c>
      <c r="K112" s="111"/>
      <c r="L112" s="110"/>
      <c r="M112" s="225"/>
      <c r="N112" s="225"/>
    </row>
    <row r="113" spans="1:14" ht="14.25" customHeight="1" x14ac:dyDescent="0.35">
      <c r="A113" s="110"/>
      <c r="B113" s="298" t="s">
        <v>224</v>
      </c>
      <c r="C113" s="265"/>
      <c r="D113" s="74">
        <f>D111-D112</f>
        <v>1</v>
      </c>
      <c r="E113" s="73">
        <f>D113/D112</f>
        <v>1</v>
      </c>
      <c r="F113" s="113">
        <f>F111-F112</f>
        <v>-859000</v>
      </c>
      <c r="G113" s="73">
        <f>F113/F112</f>
        <v>-0.57458193979933114</v>
      </c>
      <c r="H113" s="113">
        <f>H111-H112</f>
        <v>-1177000</v>
      </c>
      <c r="I113" s="73">
        <f>H113/H112</f>
        <v>-0.78729096989966552</v>
      </c>
      <c r="J113" s="113">
        <f>J111-J112</f>
        <v>-1177000</v>
      </c>
      <c r="K113" s="73">
        <f>J113/J112</f>
        <v>-0.78729096989966552</v>
      </c>
      <c r="L113" s="110"/>
      <c r="M113" s="225"/>
      <c r="N113" s="225"/>
    </row>
    <row r="114" spans="1:14" ht="14.25" customHeight="1" x14ac:dyDescent="0.35">
      <c r="A114" s="110"/>
      <c r="B114" s="299" t="s">
        <v>245</v>
      </c>
      <c r="C114" s="265"/>
      <c r="D114" s="61"/>
      <c r="E114" s="61"/>
      <c r="F114" s="61"/>
      <c r="G114" s="64"/>
      <c r="H114" s="61"/>
      <c r="I114" s="64"/>
      <c r="J114" s="61"/>
      <c r="K114" s="111"/>
      <c r="L114" s="110"/>
      <c r="M114" s="225"/>
      <c r="N114" s="225"/>
    </row>
    <row r="115" spans="1:14" ht="14.25" customHeight="1" x14ac:dyDescent="0.35">
      <c r="A115" s="110"/>
      <c r="B115" s="298" t="s">
        <v>225</v>
      </c>
      <c r="C115" s="265"/>
      <c r="D115" s="64">
        <v>11</v>
      </c>
      <c r="E115" s="61"/>
      <c r="F115" s="113">
        <v>2058800</v>
      </c>
      <c r="G115" s="61"/>
      <c r="H115" s="113">
        <v>187163</v>
      </c>
      <c r="I115" s="61"/>
      <c r="J115" s="113">
        <v>135000</v>
      </c>
      <c r="K115" s="111"/>
      <c r="L115" s="110"/>
      <c r="M115" s="225"/>
      <c r="N115" s="225"/>
    </row>
    <row r="116" spans="1:14" ht="14.25" customHeight="1" x14ac:dyDescent="0.35">
      <c r="A116" s="110"/>
      <c r="B116" s="298" t="s">
        <v>226</v>
      </c>
      <c r="C116" s="265"/>
      <c r="D116" s="64">
        <v>10</v>
      </c>
      <c r="E116" s="61"/>
      <c r="F116" s="113">
        <v>961150</v>
      </c>
      <c r="G116" s="64"/>
      <c r="H116" s="113">
        <v>96115</v>
      </c>
      <c r="I116" s="64"/>
      <c r="J116" s="113">
        <v>91000</v>
      </c>
      <c r="K116" s="111"/>
      <c r="L116" s="110"/>
      <c r="M116" s="225"/>
      <c r="N116" s="225"/>
    </row>
    <row r="117" spans="1:14" ht="14.25" customHeight="1" x14ac:dyDescent="0.35">
      <c r="A117" s="110"/>
      <c r="B117" s="298" t="s">
        <v>224</v>
      </c>
      <c r="C117" s="265"/>
      <c r="D117" s="74">
        <f>D115-D116</f>
        <v>1</v>
      </c>
      <c r="E117" s="73">
        <f>D117/D116</f>
        <v>0.1</v>
      </c>
      <c r="F117" s="113">
        <f>F115-F116</f>
        <v>1097650</v>
      </c>
      <c r="G117" s="73">
        <f>F117/F116</f>
        <v>1.142017375019508</v>
      </c>
      <c r="H117" s="113">
        <f>H115-H116</f>
        <v>91048</v>
      </c>
      <c r="I117" s="73">
        <f>H117/H116</f>
        <v>0.94728190188836292</v>
      </c>
      <c r="J117" s="113">
        <f>J115-J116</f>
        <v>44000</v>
      </c>
      <c r="K117" s="114">
        <f>J117/J116</f>
        <v>0.48351648351648352</v>
      </c>
      <c r="L117" s="110"/>
      <c r="M117" s="225"/>
      <c r="N117" s="225"/>
    </row>
    <row r="118" spans="1:14" ht="14.25" customHeight="1" x14ac:dyDescent="0.35">
      <c r="A118" s="110"/>
      <c r="B118" s="299" t="s">
        <v>246</v>
      </c>
      <c r="C118" s="265"/>
      <c r="D118" s="61"/>
      <c r="E118" s="64"/>
      <c r="F118" s="61"/>
      <c r="G118" s="64"/>
      <c r="H118" s="61"/>
      <c r="I118" s="64"/>
      <c r="J118" s="61"/>
      <c r="K118" s="111"/>
      <c r="L118" s="110"/>
      <c r="M118" s="225"/>
      <c r="N118" s="225"/>
    </row>
    <row r="119" spans="1:14" ht="14.25" customHeight="1" x14ac:dyDescent="0.35">
      <c r="A119" s="110"/>
      <c r="B119" s="300" t="s">
        <v>225</v>
      </c>
      <c r="C119" s="269"/>
      <c r="D119" s="69">
        <f>D111+D115</f>
        <v>13</v>
      </c>
      <c r="E119" s="75"/>
      <c r="F119" s="104">
        <f>F111+F115</f>
        <v>2694800</v>
      </c>
      <c r="G119" s="75"/>
      <c r="H119" s="104">
        <f>H111+H115</f>
        <v>505163</v>
      </c>
      <c r="I119" s="75"/>
      <c r="J119" s="104">
        <f>J111+J115</f>
        <v>453000</v>
      </c>
      <c r="K119" s="115"/>
      <c r="L119" s="110"/>
      <c r="M119" s="225"/>
      <c r="N119" s="225"/>
    </row>
    <row r="120" spans="1:14" ht="14.25" customHeight="1" x14ac:dyDescent="0.35">
      <c r="A120" s="110"/>
      <c r="B120" s="300" t="s">
        <v>226</v>
      </c>
      <c r="C120" s="269"/>
      <c r="D120" s="69">
        <f>D112+D116</f>
        <v>11</v>
      </c>
      <c r="E120" s="75"/>
      <c r="F120" s="104">
        <f>F112+F116</f>
        <v>2456150</v>
      </c>
      <c r="G120" s="75"/>
      <c r="H120" s="104">
        <f>H112+H116</f>
        <v>1591115</v>
      </c>
      <c r="I120" s="75"/>
      <c r="J120" s="104">
        <f>J112+J116</f>
        <v>1586000</v>
      </c>
      <c r="K120" s="115"/>
      <c r="L120" s="110"/>
      <c r="M120" s="225"/>
      <c r="N120" s="225"/>
    </row>
    <row r="121" spans="1:14" ht="14.25" customHeight="1" x14ac:dyDescent="0.35">
      <c r="A121" s="110"/>
      <c r="B121" s="301" t="s">
        <v>224</v>
      </c>
      <c r="C121" s="295"/>
      <c r="D121" s="116">
        <f>D119-D120</f>
        <v>2</v>
      </c>
      <c r="E121" s="117">
        <f>D121/D120</f>
        <v>0.18181818181818182</v>
      </c>
      <c r="F121" s="118">
        <f>F119-F120</f>
        <v>238650</v>
      </c>
      <c r="G121" s="117">
        <f>F121/F120</f>
        <v>9.7164261140402663E-2</v>
      </c>
      <c r="H121" s="118">
        <f>H119-H120</f>
        <v>-1085952</v>
      </c>
      <c r="I121" s="117">
        <f>H121/H120</f>
        <v>-0.68251006369747003</v>
      </c>
      <c r="J121" s="118">
        <f>J119-J120</f>
        <v>-1133000</v>
      </c>
      <c r="K121" s="119">
        <f>J121/J120</f>
        <v>-0.71437578814628</v>
      </c>
      <c r="L121" s="110"/>
      <c r="M121" s="225"/>
      <c r="N121" s="225"/>
    </row>
    <row r="122" spans="1:14" ht="14.25" customHeight="1" x14ac:dyDescent="0.35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5"/>
      <c r="N122" s="225"/>
    </row>
    <row r="123" spans="1:14" ht="14.25" customHeight="1" thickBot="1" x14ac:dyDescent="0.4">
      <c r="A123" s="110"/>
      <c r="B123" s="280" t="s">
        <v>430</v>
      </c>
      <c r="C123" s="281"/>
      <c r="D123" s="281"/>
      <c r="E123" s="281"/>
      <c r="F123" s="281"/>
      <c r="G123" s="281"/>
      <c r="H123" s="281"/>
      <c r="I123" s="281"/>
      <c r="J123" s="281"/>
      <c r="K123" s="282"/>
      <c r="L123" s="110"/>
      <c r="M123" s="225"/>
      <c r="N123" s="225"/>
    </row>
    <row r="124" spans="1:14" ht="14.25" customHeight="1" x14ac:dyDescent="0.35">
      <c r="A124" s="110"/>
      <c r="B124" s="283" t="s">
        <v>228</v>
      </c>
      <c r="C124" s="272"/>
      <c r="D124" s="272"/>
      <c r="E124" s="272"/>
      <c r="F124" s="272"/>
      <c r="G124" s="272"/>
      <c r="H124" s="272"/>
      <c r="I124" s="272"/>
      <c r="J124" s="272"/>
      <c r="K124" s="272"/>
      <c r="L124" s="110"/>
      <c r="M124" s="225"/>
      <c r="N124" s="225"/>
    </row>
    <row r="125" spans="1:14" ht="14.25" customHeight="1" thickBot="1" x14ac:dyDescent="0.4">
      <c r="A125" s="110"/>
      <c r="B125" s="284" t="s">
        <v>431</v>
      </c>
      <c r="C125" s="279"/>
      <c r="D125" s="279"/>
      <c r="E125" s="279"/>
      <c r="F125" s="86" t="s">
        <v>229</v>
      </c>
      <c r="G125" s="284" t="s">
        <v>432</v>
      </c>
      <c r="H125" s="279"/>
      <c r="I125" s="279"/>
      <c r="J125" s="279"/>
      <c r="K125" s="285"/>
      <c r="L125" s="110"/>
      <c r="M125" s="225"/>
      <c r="N125" s="225"/>
    </row>
    <row r="126" spans="1:14" ht="14.25" customHeight="1" x14ac:dyDescent="0.35">
      <c r="A126" s="110"/>
      <c r="B126" s="296"/>
      <c r="C126" s="275"/>
      <c r="D126" s="275"/>
      <c r="E126" s="275"/>
      <c r="F126" s="275"/>
      <c r="G126" s="275"/>
      <c r="H126" s="275"/>
      <c r="I126" s="275"/>
      <c r="J126" s="275"/>
      <c r="K126" s="297"/>
      <c r="L126" s="110"/>
      <c r="M126" s="225"/>
      <c r="N126" s="225"/>
    </row>
    <row r="127" spans="1:14" ht="14.25" customHeight="1" x14ac:dyDescent="0.35">
      <c r="A127" s="110"/>
      <c r="B127" s="298"/>
      <c r="C127" s="265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5"/>
      <c r="N127" s="225"/>
    </row>
    <row r="128" spans="1:14" ht="14.25" customHeight="1" x14ac:dyDescent="0.35">
      <c r="A128" s="110"/>
      <c r="B128" s="299" t="s">
        <v>244</v>
      </c>
      <c r="C128" s="265"/>
      <c r="D128" s="61"/>
      <c r="E128" s="61"/>
      <c r="F128" s="61"/>
      <c r="G128" s="61"/>
      <c r="H128" s="61"/>
      <c r="I128" s="61"/>
      <c r="J128" s="61"/>
      <c r="K128" s="112"/>
      <c r="L128" s="110"/>
      <c r="M128" s="225"/>
      <c r="N128" s="225"/>
    </row>
    <row r="129" spans="1:14" ht="14.25" customHeight="1" x14ac:dyDescent="0.35">
      <c r="A129" s="110"/>
      <c r="B129" s="298" t="s">
        <v>221</v>
      </c>
      <c r="C129" s="265"/>
      <c r="D129" s="64">
        <v>2</v>
      </c>
      <c r="E129" s="61"/>
      <c r="F129" s="113">
        <v>636000</v>
      </c>
      <c r="G129" s="61"/>
      <c r="H129" s="113">
        <v>318000</v>
      </c>
      <c r="I129" s="61"/>
      <c r="J129" s="113">
        <v>318000</v>
      </c>
      <c r="K129" s="112"/>
      <c r="L129" s="110"/>
      <c r="M129" s="225"/>
      <c r="N129" s="225"/>
    </row>
    <row r="130" spans="1:14" ht="14.25" customHeight="1" x14ac:dyDescent="0.35">
      <c r="A130" s="110"/>
      <c r="B130" s="298" t="s">
        <v>230</v>
      </c>
      <c r="C130" s="265"/>
      <c r="D130" s="64">
        <v>2</v>
      </c>
      <c r="E130" s="61"/>
      <c r="F130" s="113">
        <v>2135000</v>
      </c>
      <c r="G130" s="61"/>
      <c r="H130" s="113">
        <v>1067500</v>
      </c>
      <c r="I130" s="61"/>
      <c r="J130" s="113">
        <v>1067500</v>
      </c>
      <c r="K130" s="111"/>
      <c r="L130" s="110"/>
      <c r="M130" s="225"/>
      <c r="N130" s="225"/>
    </row>
    <row r="131" spans="1:14" ht="14.25" customHeight="1" x14ac:dyDescent="0.35">
      <c r="A131" s="110"/>
      <c r="B131" s="298" t="s">
        <v>224</v>
      </c>
      <c r="C131" s="265"/>
      <c r="D131" s="74">
        <f>D129-D130</f>
        <v>0</v>
      </c>
      <c r="E131" s="73">
        <f>D131/D130</f>
        <v>0</v>
      </c>
      <c r="F131" s="113">
        <f>F129-F130</f>
        <v>-1499000</v>
      </c>
      <c r="G131" s="73">
        <f>F131/F130</f>
        <v>-0.70210772833723656</v>
      </c>
      <c r="H131" s="113">
        <f>H129-H130</f>
        <v>-749500</v>
      </c>
      <c r="I131" s="73">
        <f>H131/H130</f>
        <v>-0.70210772833723656</v>
      </c>
      <c r="J131" s="113">
        <f>J129-J130</f>
        <v>-749500</v>
      </c>
      <c r="K131" s="114">
        <f>J131/J130</f>
        <v>-0.70210772833723656</v>
      </c>
      <c r="L131" s="110"/>
      <c r="M131" s="225"/>
      <c r="N131" s="225"/>
    </row>
    <row r="132" spans="1:14" ht="14.25" customHeight="1" x14ac:dyDescent="0.35">
      <c r="A132" s="110"/>
      <c r="B132" s="299" t="s">
        <v>245</v>
      </c>
      <c r="C132" s="265"/>
      <c r="D132" s="61"/>
      <c r="E132" s="61"/>
      <c r="F132" s="61"/>
      <c r="G132" s="64"/>
      <c r="H132" s="61"/>
      <c r="I132" s="64"/>
      <c r="J132" s="61"/>
      <c r="K132" s="111"/>
      <c r="L132" s="110"/>
      <c r="M132" s="225"/>
      <c r="N132" s="225"/>
    </row>
    <row r="133" spans="1:14" ht="14.25" customHeight="1" x14ac:dyDescent="0.35">
      <c r="A133" s="110"/>
      <c r="B133" s="298" t="s">
        <v>225</v>
      </c>
      <c r="C133" s="265"/>
      <c r="D133" s="64">
        <v>14</v>
      </c>
      <c r="E133" s="61"/>
      <c r="F133" s="113">
        <v>2865800</v>
      </c>
      <c r="G133" s="61"/>
      <c r="H133" s="113">
        <v>204700</v>
      </c>
      <c r="I133" s="61"/>
      <c r="J133" s="113">
        <v>153000</v>
      </c>
      <c r="K133" s="111"/>
      <c r="L133" s="110"/>
      <c r="M133" s="225"/>
      <c r="N133" s="225"/>
    </row>
    <row r="134" spans="1:14" ht="14.25" customHeight="1" x14ac:dyDescent="0.35">
      <c r="A134" s="110"/>
      <c r="B134" s="298" t="s">
        <v>230</v>
      </c>
      <c r="C134" s="265"/>
      <c r="D134" s="64">
        <v>13</v>
      </c>
      <c r="E134" s="61"/>
      <c r="F134" s="113">
        <v>1694335</v>
      </c>
      <c r="G134" s="64"/>
      <c r="H134" s="113">
        <v>130333</v>
      </c>
      <c r="I134" s="64"/>
      <c r="J134" s="113">
        <v>105000</v>
      </c>
      <c r="K134" s="111"/>
      <c r="L134" s="110"/>
      <c r="M134" s="225"/>
      <c r="N134" s="225"/>
    </row>
    <row r="135" spans="1:14" ht="14.25" customHeight="1" x14ac:dyDescent="0.35">
      <c r="A135" s="110"/>
      <c r="B135" s="298" t="s">
        <v>224</v>
      </c>
      <c r="C135" s="265"/>
      <c r="D135" s="74">
        <f>D133-D134</f>
        <v>1</v>
      </c>
      <c r="E135" s="73">
        <f>D135/D134</f>
        <v>7.6923076923076927E-2</v>
      </c>
      <c r="F135" s="113">
        <f>F133-F134</f>
        <v>1171465</v>
      </c>
      <c r="G135" s="73">
        <f>F135/F134</f>
        <v>0.69140105114986117</v>
      </c>
      <c r="H135" s="113">
        <f>H133-H134</f>
        <v>74367</v>
      </c>
      <c r="I135" s="73">
        <f>H135/H134</f>
        <v>0.57059225215409759</v>
      </c>
      <c r="J135" s="113">
        <f>J133-J134</f>
        <v>48000</v>
      </c>
      <c r="K135" s="114">
        <f>J135/J134</f>
        <v>0.45714285714285713</v>
      </c>
      <c r="L135" s="110"/>
      <c r="M135" s="225"/>
      <c r="N135" s="225"/>
    </row>
    <row r="136" spans="1:14" ht="14.25" customHeight="1" x14ac:dyDescent="0.35">
      <c r="A136" s="110"/>
      <c r="B136" s="299" t="s">
        <v>246</v>
      </c>
      <c r="C136" s="265"/>
      <c r="D136" s="61"/>
      <c r="E136" s="64"/>
      <c r="F136" s="61"/>
      <c r="G136" s="64"/>
      <c r="H136" s="61"/>
      <c r="I136" s="64"/>
      <c r="J136" s="61"/>
      <c r="K136" s="111"/>
      <c r="L136" s="110"/>
      <c r="M136" s="225"/>
      <c r="N136" s="225"/>
    </row>
    <row r="137" spans="1:14" ht="14.25" customHeight="1" x14ac:dyDescent="0.35">
      <c r="A137" s="110"/>
      <c r="B137" s="300" t="s">
        <v>225</v>
      </c>
      <c r="C137" s="269"/>
      <c r="D137" s="69">
        <f>D129+D133</f>
        <v>16</v>
      </c>
      <c r="E137" s="75"/>
      <c r="F137" s="104">
        <f>F129+F133</f>
        <v>3501800</v>
      </c>
      <c r="G137" s="101"/>
      <c r="H137" s="104">
        <f>H129+H133</f>
        <v>522700</v>
      </c>
      <c r="I137" s="101"/>
      <c r="J137" s="104">
        <f>J129+J133</f>
        <v>471000</v>
      </c>
      <c r="K137" s="115"/>
      <c r="L137" s="110"/>
      <c r="M137" s="225"/>
      <c r="N137" s="225"/>
    </row>
    <row r="138" spans="1:14" ht="14.25" customHeight="1" x14ac:dyDescent="0.35">
      <c r="A138" s="110"/>
      <c r="B138" s="300" t="s">
        <v>226</v>
      </c>
      <c r="C138" s="269"/>
      <c r="D138" s="69">
        <f>D130+D134</f>
        <v>15</v>
      </c>
      <c r="E138" s="75"/>
      <c r="F138" s="104">
        <f>F130+F134</f>
        <v>3829335</v>
      </c>
      <c r="G138" s="101"/>
      <c r="H138" s="104">
        <f>H130+H134</f>
        <v>1197833</v>
      </c>
      <c r="I138" s="101"/>
      <c r="J138" s="104">
        <f>J130+J134</f>
        <v>1172500</v>
      </c>
      <c r="K138" s="115"/>
      <c r="L138" s="110"/>
      <c r="M138" s="225"/>
      <c r="N138" s="225"/>
    </row>
    <row r="139" spans="1:14" ht="14.25" customHeight="1" x14ac:dyDescent="0.35">
      <c r="A139" s="110"/>
      <c r="B139" s="301" t="s">
        <v>224</v>
      </c>
      <c r="C139" s="295"/>
      <c r="D139" s="116">
        <f>D137-D138</f>
        <v>1</v>
      </c>
      <c r="E139" s="117">
        <f>D139/D138</f>
        <v>6.6666666666666666E-2</v>
      </c>
      <c r="F139" s="118">
        <f>F137-F138</f>
        <v>-327535</v>
      </c>
      <c r="G139" s="117">
        <f>F139/F138</f>
        <v>-8.5533127814620552E-2</v>
      </c>
      <c r="H139" s="118">
        <f>H137-H138</f>
        <v>-675133</v>
      </c>
      <c r="I139" s="117">
        <f>H139/H138</f>
        <v>-0.56362865274207674</v>
      </c>
      <c r="J139" s="118">
        <f>J137-J138</f>
        <v>-701500</v>
      </c>
      <c r="K139" s="119">
        <f>J139/J138</f>
        <v>-0.5982942430703625</v>
      </c>
      <c r="L139" s="110"/>
      <c r="M139" s="225"/>
      <c r="N139" s="225"/>
    </row>
    <row r="140" spans="1:14" ht="14.25" customHeight="1" x14ac:dyDescent="0.3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5"/>
      <c r="N140" s="225"/>
    </row>
    <row r="141" spans="1:14" ht="14.25" customHeight="1" x14ac:dyDescent="0.3"/>
    <row r="142" spans="1:14" ht="14.25" customHeight="1" x14ac:dyDescent="0.3"/>
    <row r="143" spans="1:14" ht="14.25" customHeight="1" x14ac:dyDescent="0.3"/>
    <row r="144" spans="1:1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K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U8" activePane="bottomRight" state="frozen"/>
      <selection pane="topRight" activeCell="B1" sqref="B1"/>
      <selection pane="bottomLeft" activeCell="A2" sqref="A2"/>
      <selection pane="bottomRight" activeCell="IK165" sqref="IK165"/>
    </sheetView>
  </sheetViews>
  <sheetFormatPr defaultColWidth="12.58203125" defaultRowHeight="15" customHeight="1" x14ac:dyDescent="0.3"/>
  <cols>
    <col min="1" max="1" width="31" style="182" customWidth="1"/>
    <col min="2" max="2" width="6.4140625" bestFit="1" customWidth="1"/>
    <col min="3" max="3" width="5.9140625" bestFit="1" customWidth="1"/>
    <col min="4" max="5" width="6.58203125" bestFit="1" customWidth="1"/>
    <col min="6" max="6" width="5.9140625" customWidth="1"/>
    <col min="7" max="7" width="6.58203125" bestFit="1" customWidth="1"/>
    <col min="8" max="8" width="6.08203125" customWidth="1"/>
    <col min="9" max="9" width="6.4140625" bestFit="1" customWidth="1"/>
    <col min="10" max="11" width="6.58203125" bestFit="1" customWidth="1"/>
    <col min="12" max="12" width="6.08203125" bestFit="1" customWidth="1"/>
    <col min="13" max="13" width="6.5" customWidth="1"/>
    <col min="14" max="14" width="6.4140625" bestFit="1" customWidth="1"/>
    <col min="15" max="15" width="5.9140625" bestFit="1" customWidth="1"/>
    <col min="16" max="17" width="6.58203125" bestFit="1" customWidth="1"/>
    <col min="18" max="19" width="7.58203125" bestFit="1" customWidth="1"/>
    <col min="20" max="20" width="9" bestFit="1" customWidth="1"/>
    <col min="21" max="21" width="41.08203125" bestFit="1" customWidth="1"/>
    <col min="22" max="24" width="7.58203125" bestFit="1" customWidth="1"/>
    <col min="25" max="25" width="9.08203125" bestFit="1" customWidth="1"/>
    <col min="26" max="26" width="31.9140625" bestFit="1" customWidth="1"/>
    <col min="27" max="32" width="7.58203125" bestFit="1" customWidth="1"/>
    <col min="33" max="94" width="9.9140625" bestFit="1" customWidth="1"/>
    <col min="95" max="95" width="12.9140625" bestFit="1" customWidth="1"/>
    <col min="96" max="202" width="9.9140625" bestFit="1" customWidth="1"/>
    <col min="203" max="233" width="10.9140625" bestFit="1" customWidth="1"/>
    <col min="234" max="238" width="10.58203125" customWidth="1"/>
    <col min="239" max="245" width="10.9140625" bestFit="1" customWidth="1"/>
  </cols>
  <sheetData>
    <row r="1" spans="1:249" s="204" customFormat="1" ht="14.25" customHeight="1" x14ac:dyDescent="0.3">
      <c r="A1" s="202" t="s">
        <v>113</v>
      </c>
      <c r="B1" s="202">
        <v>37777</v>
      </c>
      <c r="C1" s="202">
        <v>37807</v>
      </c>
      <c r="D1" s="202">
        <v>37838</v>
      </c>
      <c r="E1" s="202">
        <v>37869</v>
      </c>
      <c r="F1" s="202">
        <v>37899</v>
      </c>
      <c r="G1" s="202">
        <v>37930</v>
      </c>
      <c r="H1" s="202">
        <v>37960</v>
      </c>
      <c r="I1" s="202">
        <v>37991</v>
      </c>
      <c r="J1" s="202">
        <v>38022</v>
      </c>
      <c r="K1" s="202">
        <v>38051</v>
      </c>
      <c r="L1" s="202">
        <v>38082</v>
      </c>
      <c r="M1" s="202">
        <v>38112</v>
      </c>
      <c r="N1" s="202">
        <v>38143</v>
      </c>
      <c r="O1" s="202">
        <v>38173</v>
      </c>
      <c r="P1" s="202">
        <v>38204</v>
      </c>
      <c r="Q1" s="202">
        <v>38235</v>
      </c>
      <c r="R1" s="202">
        <v>38265</v>
      </c>
      <c r="S1" s="202">
        <v>38296</v>
      </c>
      <c r="T1" s="202">
        <v>38326</v>
      </c>
      <c r="U1" s="202">
        <v>38357</v>
      </c>
      <c r="V1" s="202">
        <v>38388</v>
      </c>
      <c r="W1" s="202">
        <v>38416</v>
      </c>
      <c r="X1" s="202">
        <v>38447</v>
      </c>
      <c r="Y1" s="202">
        <v>38477</v>
      </c>
      <c r="Z1" s="202">
        <v>38508</v>
      </c>
      <c r="AA1" s="202">
        <v>38538</v>
      </c>
      <c r="AB1" s="202">
        <v>38569</v>
      </c>
      <c r="AC1" s="202">
        <v>38600</v>
      </c>
      <c r="AD1" s="202">
        <v>38630</v>
      </c>
      <c r="AE1" s="202">
        <v>38661</v>
      </c>
      <c r="AF1" s="202">
        <v>38691</v>
      </c>
      <c r="AG1" s="202">
        <v>38722</v>
      </c>
      <c r="AH1" s="202">
        <v>38753</v>
      </c>
      <c r="AI1" s="202">
        <v>38781</v>
      </c>
      <c r="AJ1" s="202">
        <v>38812</v>
      </c>
      <c r="AK1" s="202">
        <v>38843</v>
      </c>
      <c r="AL1" s="202">
        <v>38874</v>
      </c>
      <c r="AM1" s="202">
        <v>38904</v>
      </c>
      <c r="AN1" s="202">
        <v>38935</v>
      </c>
      <c r="AO1" s="202">
        <v>38966</v>
      </c>
      <c r="AP1" s="202">
        <v>38996</v>
      </c>
      <c r="AQ1" s="202">
        <v>39027</v>
      </c>
      <c r="AR1" s="202">
        <v>39057</v>
      </c>
      <c r="AS1" s="202">
        <v>39088</v>
      </c>
      <c r="AT1" s="202">
        <v>39119</v>
      </c>
      <c r="AU1" s="202">
        <v>39147</v>
      </c>
      <c r="AV1" s="202">
        <v>39178</v>
      </c>
      <c r="AW1" s="202">
        <v>39208</v>
      </c>
      <c r="AX1" s="202">
        <v>39239</v>
      </c>
      <c r="AY1" s="202">
        <v>39269</v>
      </c>
      <c r="AZ1" s="202">
        <v>39300</v>
      </c>
      <c r="BA1" s="202">
        <v>39331</v>
      </c>
      <c r="BB1" s="202">
        <v>39361</v>
      </c>
      <c r="BC1" s="202">
        <v>39392</v>
      </c>
      <c r="BD1" s="202">
        <v>39422</v>
      </c>
      <c r="BE1" s="202">
        <v>39453</v>
      </c>
      <c r="BF1" s="202">
        <v>39484</v>
      </c>
      <c r="BG1" s="202">
        <v>39513</v>
      </c>
      <c r="BH1" s="202">
        <v>39544</v>
      </c>
      <c r="BI1" s="202">
        <v>39574</v>
      </c>
      <c r="BJ1" s="202">
        <v>39605</v>
      </c>
      <c r="BK1" s="202">
        <v>39635</v>
      </c>
      <c r="BL1" s="202">
        <v>39666</v>
      </c>
      <c r="BM1" s="202">
        <v>39697</v>
      </c>
      <c r="BN1" s="202">
        <v>39727</v>
      </c>
      <c r="BO1" s="202">
        <v>39758</v>
      </c>
      <c r="BP1" s="202">
        <v>39788</v>
      </c>
      <c r="BQ1" s="202">
        <v>39819</v>
      </c>
      <c r="BR1" s="202">
        <v>39850</v>
      </c>
      <c r="BS1" s="202">
        <v>39878</v>
      </c>
      <c r="BT1" s="202">
        <v>39909</v>
      </c>
      <c r="BU1" s="202">
        <v>39939</v>
      </c>
      <c r="BV1" s="202">
        <v>39970</v>
      </c>
      <c r="BW1" s="202">
        <v>40000</v>
      </c>
      <c r="BX1" s="202">
        <v>40031</v>
      </c>
      <c r="BY1" s="202">
        <v>40062</v>
      </c>
      <c r="BZ1" s="202">
        <v>40092</v>
      </c>
      <c r="CA1" s="202">
        <v>40123</v>
      </c>
      <c r="CB1" s="202">
        <v>40153</v>
      </c>
      <c r="CC1" s="202">
        <v>40184</v>
      </c>
      <c r="CD1" s="202">
        <v>40215</v>
      </c>
      <c r="CE1" s="202">
        <v>40243</v>
      </c>
      <c r="CF1" s="202">
        <v>40274</v>
      </c>
      <c r="CG1" s="202">
        <v>40304</v>
      </c>
      <c r="CH1" s="202">
        <v>40335</v>
      </c>
      <c r="CI1" s="202">
        <v>40365</v>
      </c>
      <c r="CJ1" s="202">
        <v>40396</v>
      </c>
      <c r="CK1" s="202">
        <v>40427</v>
      </c>
      <c r="CL1" s="202">
        <v>40457</v>
      </c>
      <c r="CM1" s="202">
        <v>40488</v>
      </c>
      <c r="CN1" s="202">
        <v>40518</v>
      </c>
      <c r="CO1" s="202">
        <v>40549</v>
      </c>
      <c r="CP1" s="202">
        <v>40580</v>
      </c>
      <c r="CQ1" s="202">
        <v>40608</v>
      </c>
      <c r="CR1" s="202">
        <v>40639</v>
      </c>
      <c r="CS1" s="202">
        <v>40669</v>
      </c>
      <c r="CT1" s="202">
        <v>40700</v>
      </c>
      <c r="CU1" s="202">
        <v>40730</v>
      </c>
      <c r="CV1" s="202">
        <v>40761</v>
      </c>
      <c r="CW1" s="202">
        <v>40792</v>
      </c>
      <c r="CX1" s="202">
        <v>40822</v>
      </c>
      <c r="CY1" s="202">
        <v>40853</v>
      </c>
      <c r="CZ1" s="202">
        <v>40883</v>
      </c>
      <c r="DA1" s="202">
        <v>40914</v>
      </c>
      <c r="DB1" s="202">
        <v>40945</v>
      </c>
      <c r="DC1" s="202">
        <v>40974</v>
      </c>
      <c r="DD1" s="202">
        <v>41005</v>
      </c>
      <c r="DE1" s="202">
        <v>41035</v>
      </c>
      <c r="DF1" s="202">
        <v>41066</v>
      </c>
      <c r="DG1" s="202">
        <v>41096</v>
      </c>
      <c r="DH1" s="202">
        <v>41127</v>
      </c>
      <c r="DI1" s="202">
        <v>41158</v>
      </c>
      <c r="DJ1" s="202">
        <v>41188</v>
      </c>
      <c r="DK1" s="202">
        <v>41219</v>
      </c>
      <c r="DL1" s="202">
        <v>41249</v>
      </c>
      <c r="DM1" s="202">
        <v>41280</v>
      </c>
      <c r="DN1" s="202">
        <v>41311</v>
      </c>
      <c r="DO1" s="202">
        <v>41339</v>
      </c>
      <c r="DP1" s="202">
        <v>41370</v>
      </c>
      <c r="DQ1" s="202">
        <v>41400</v>
      </c>
      <c r="DR1" s="202">
        <v>41431</v>
      </c>
      <c r="DS1" s="202">
        <v>41461</v>
      </c>
      <c r="DT1" s="202">
        <v>41492</v>
      </c>
      <c r="DU1" s="202">
        <v>41523</v>
      </c>
      <c r="DV1" s="202">
        <v>41553</v>
      </c>
      <c r="DW1" s="202">
        <v>41584</v>
      </c>
      <c r="DX1" s="202">
        <v>41614</v>
      </c>
      <c r="DY1" s="202">
        <v>41645</v>
      </c>
      <c r="DZ1" s="202">
        <v>41676</v>
      </c>
      <c r="EA1" s="202">
        <v>41704</v>
      </c>
      <c r="EB1" s="202">
        <v>41735</v>
      </c>
      <c r="EC1" s="202">
        <v>41765</v>
      </c>
      <c r="ED1" s="202">
        <v>41796</v>
      </c>
      <c r="EE1" s="202">
        <v>41826</v>
      </c>
      <c r="EF1" s="202">
        <v>41857</v>
      </c>
      <c r="EG1" s="202">
        <v>41888</v>
      </c>
      <c r="EH1" s="202">
        <v>41918</v>
      </c>
      <c r="EI1" s="202">
        <v>41949</v>
      </c>
      <c r="EJ1" s="202">
        <v>41979</v>
      </c>
      <c r="EK1" s="202">
        <v>42010</v>
      </c>
      <c r="EL1" s="202">
        <v>42041</v>
      </c>
      <c r="EM1" s="202">
        <v>42069</v>
      </c>
      <c r="EN1" s="202">
        <v>42100</v>
      </c>
      <c r="EO1" s="202">
        <v>42130</v>
      </c>
      <c r="EP1" s="202">
        <v>42161</v>
      </c>
      <c r="EQ1" s="202">
        <v>42191</v>
      </c>
      <c r="ER1" s="202">
        <v>42222</v>
      </c>
      <c r="ES1" s="202">
        <v>42253</v>
      </c>
      <c r="ET1" s="202">
        <v>42283</v>
      </c>
      <c r="EU1" s="202">
        <v>42314</v>
      </c>
      <c r="EV1" s="202">
        <v>42344</v>
      </c>
      <c r="EW1" s="202">
        <v>42375</v>
      </c>
      <c r="EX1" s="202">
        <v>42406</v>
      </c>
      <c r="EY1" s="202">
        <v>42435</v>
      </c>
      <c r="EZ1" s="202">
        <v>42466</v>
      </c>
      <c r="FA1" s="202">
        <v>42496</v>
      </c>
      <c r="FB1" s="202">
        <v>42527</v>
      </c>
      <c r="FC1" s="202">
        <v>42557</v>
      </c>
      <c r="FD1" s="202">
        <v>42588</v>
      </c>
      <c r="FE1" s="202">
        <v>42619</v>
      </c>
      <c r="FF1" s="202">
        <v>42649</v>
      </c>
      <c r="FG1" s="202">
        <v>42680</v>
      </c>
      <c r="FH1" s="202">
        <v>42710</v>
      </c>
      <c r="FI1" s="202">
        <v>42741</v>
      </c>
      <c r="FJ1" s="202">
        <v>42772</v>
      </c>
      <c r="FK1" s="202">
        <v>42800</v>
      </c>
      <c r="FL1" s="202">
        <v>42831</v>
      </c>
      <c r="FM1" s="202">
        <v>42861</v>
      </c>
      <c r="FN1" s="202">
        <v>42892</v>
      </c>
      <c r="FO1" s="202">
        <v>42922</v>
      </c>
      <c r="FP1" s="202">
        <v>42953</v>
      </c>
      <c r="FQ1" s="202">
        <v>42984</v>
      </c>
      <c r="FR1" s="202">
        <v>43014</v>
      </c>
      <c r="FS1" s="202">
        <v>43045</v>
      </c>
      <c r="FT1" s="202">
        <v>43075</v>
      </c>
      <c r="FU1" s="202">
        <v>43106</v>
      </c>
      <c r="FV1" s="202">
        <v>43137</v>
      </c>
      <c r="FW1" s="202">
        <v>43165</v>
      </c>
      <c r="FX1" s="202">
        <v>43196</v>
      </c>
      <c r="FY1" s="202">
        <v>43226</v>
      </c>
      <c r="FZ1" s="202">
        <v>43257</v>
      </c>
      <c r="GA1" s="202">
        <v>43287</v>
      </c>
      <c r="GB1" s="202">
        <v>43318</v>
      </c>
      <c r="GC1" s="202">
        <v>43349</v>
      </c>
      <c r="GD1" s="202">
        <v>43379</v>
      </c>
      <c r="GE1" s="202">
        <v>43410</v>
      </c>
      <c r="GF1" s="202">
        <v>43440</v>
      </c>
      <c r="GG1" s="202">
        <v>43471</v>
      </c>
      <c r="GH1" s="202">
        <v>43502</v>
      </c>
      <c r="GI1" s="202">
        <v>43530</v>
      </c>
      <c r="GJ1" s="202">
        <v>43561</v>
      </c>
      <c r="GK1" s="202">
        <v>43591</v>
      </c>
      <c r="GL1" s="202">
        <v>43622</v>
      </c>
      <c r="GM1" s="202">
        <v>43652</v>
      </c>
      <c r="GN1" s="202">
        <v>43683</v>
      </c>
      <c r="GO1" s="202">
        <v>43714</v>
      </c>
      <c r="GP1" s="202">
        <v>43744</v>
      </c>
      <c r="GQ1" s="202">
        <v>43775</v>
      </c>
      <c r="GR1" s="202">
        <v>43800</v>
      </c>
      <c r="GS1" s="202">
        <v>43836</v>
      </c>
      <c r="GT1" s="202">
        <v>43867</v>
      </c>
      <c r="GU1" s="202">
        <v>43896</v>
      </c>
      <c r="GV1" s="202">
        <v>43927</v>
      </c>
      <c r="GW1" s="202">
        <v>43957</v>
      </c>
      <c r="GX1" s="202">
        <v>43988</v>
      </c>
      <c r="GY1" s="202">
        <v>44018</v>
      </c>
      <c r="GZ1" s="202">
        <v>44049</v>
      </c>
      <c r="HA1" s="202">
        <v>44080</v>
      </c>
      <c r="HB1" s="202">
        <v>44110</v>
      </c>
      <c r="HC1" s="202">
        <v>44141</v>
      </c>
      <c r="HD1" s="202">
        <v>44171</v>
      </c>
      <c r="HE1" s="202">
        <v>44202</v>
      </c>
      <c r="HF1" s="202">
        <v>44233</v>
      </c>
      <c r="HG1" s="202">
        <v>44261</v>
      </c>
      <c r="HH1" s="202">
        <v>44292</v>
      </c>
      <c r="HI1" s="202">
        <v>44322</v>
      </c>
      <c r="HJ1" s="202">
        <v>44353</v>
      </c>
      <c r="HK1" s="202">
        <v>44383</v>
      </c>
      <c r="HL1" s="202">
        <v>44414</v>
      </c>
      <c r="HM1" s="202">
        <v>44445</v>
      </c>
      <c r="HN1" s="202">
        <v>44475</v>
      </c>
      <c r="HO1" s="202">
        <v>44506</v>
      </c>
      <c r="HP1" s="202">
        <v>44536</v>
      </c>
      <c r="HQ1" s="202">
        <v>44567</v>
      </c>
      <c r="HR1" s="202">
        <v>44598</v>
      </c>
      <c r="HS1" s="202">
        <v>44626</v>
      </c>
      <c r="HT1" s="202">
        <v>44657</v>
      </c>
      <c r="HU1" s="202">
        <v>44687</v>
      </c>
      <c r="HV1" s="202">
        <v>44718</v>
      </c>
      <c r="HW1" s="202">
        <v>44748</v>
      </c>
      <c r="HX1" s="202">
        <v>44779</v>
      </c>
      <c r="HY1" s="203">
        <v>44810</v>
      </c>
      <c r="HZ1" s="202">
        <v>44840</v>
      </c>
      <c r="IA1" s="202">
        <v>44871</v>
      </c>
      <c r="IB1" s="202">
        <v>44901</v>
      </c>
      <c r="IC1" s="202">
        <v>44932</v>
      </c>
      <c r="ID1" s="202">
        <v>44963</v>
      </c>
      <c r="IE1" s="202">
        <v>44991</v>
      </c>
      <c r="IF1" s="202">
        <v>45022</v>
      </c>
      <c r="IG1" s="202">
        <v>45052</v>
      </c>
      <c r="IH1" s="202">
        <v>45083</v>
      </c>
      <c r="II1" s="202">
        <v>45113</v>
      </c>
      <c r="IJ1" s="202">
        <v>45144</v>
      </c>
      <c r="IK1" s="202">
        <v>45175</v>
      </c>
      <c r="IL1" s="202">
        <v>45205</v>
      </c>
      <c r="IM1" s="202">
        <v>45236</v>
      </c>
      <c r="IN1" s="202">
        <v>45266</v>
      </c>
      <c r="IO1" s="202">
        <v>45297</v>
      </c>
    </row>
    <row r="2" spans="1:249" s="166" customFormat="1" ht="14.25" customHeight="1" x14ac:dyDescent="0.35">
      <c r="A2" s="205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21"/>
      <c r="HY2" s="168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</row>
    <row r="3" spans="1:249" ht="14.25" customHeight="1" x14ac:dyDescent="0.35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4">
        <v>321</v>
      </c>
      <c r="HS3" s="4">
        <v>440</v>
      </c>
      <c r="HT3" s="4">
        <v>426</v>
      </c>
      <c r="HU3" s="4">
        <v>415</v>
      </c>
      <c r="HV3" s="4">
        <v>437</v>
      </c>
      <c r="HW3" s="4">
        <v>367</v>
      </c>
      <c r="HX3" s="4">
        <v>317</v>
      </c>
      <c r="HY3" s="122">
        <v>258</v>
      </c>
      <c r="HZ3" s="4">
        <v>234</v>
      </c>
      <c r="IA3" s="4">
        <v>229</v>
      </c>
      <c r="IB3" s="4">
        <v>151</v>
      </c>
      <c r="IC3" s="4">
        <v>212</v>
      </c>
      <c r="ID3" s="4">
        <v>255</v>
      </c>
      <c r="IE3" s="4">
        <v>275</v>
      </c>
      <c r="IF3" s="4">
        <v>264</v>
      </c>
      <c r="IG3" s="4">
        <v>285</v>
      </c>
      <c r="IH3" s="4">
        <v>267</v>
      </c>
      <c r="II3" s="4">
        <v>312</v>
      </c>
      <c r="IJ3" s="4">
        <v>303</v>
      </c>
      <c r="IK3" s="122">
        <v>272</v>
      </c>
    </row>
    <row r="4" spans="1:249" ht="14.25" customHeight="1" x14ac:dyDescent="0.35">
      <c r="A4" s="206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4">
        <v>63</v>
      </c>
      <c r="HS4" s="4">
        <v>84</v>
      </c>
      <c r="HT4" s="4">
        <v>65</v>
      </c>
      <c r="HU4" s="4">
        <v>73</v>
      </c>
      <c r="HV4" s="4">
        <v>53</v>
      </c>
      <c r="HW4" s="4">
        <v>82</v>
      </c>
      <c r="HX4" s="4">
        <v>68</v>
      </c>
      <c r="HY4" s="122">
        <v>71</v>
      </c>
      <c r="HZ4" s="4">
        <v>64</v>
      </c>
      <c r="IA4" s="4">
        <v>47</v>
      </c>
      <c r="IB4" s="4">
        <v>67</v>
      </c>
      <c r="IC4" s="4">
        <v>81</v>
      </c>
      <c r="ID4" s="4">
        <v>55</v>
      </c>
      <c r="IE4" s="4">
        <v>48</v>
      </c>
      <c r="IF4" s="4">
        <v>55</v>
      </c>
      <c r="IG4" s="4">
        <v>58</v>
      </c>
      <c r="IH4" s="4">
        <v>60</v>
      </c>
      <c r="II4" s="4">
        <v>52</v>
      </c>
      <c r="IJ4" s="4">
        <v>49</v>
      </c>
      <c r="IK4" s="122">
        <v>44</v>
      </c>
    </row>
    <row r="5" spans="1:249" ht="14.25" customHeight="1" x14ac:dyDescent="0.35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4">
        <v>83</v>
      </c>
      <c r="HS5" s="4">
        <v>113</v>
      </c>
      <c r="HT5" s="4">
        <v>147</v>
      </c>
      <c r="HU5" s="4">
        <v>171</v>
      </c>
      <c r="HV5" s="4">
        <v>238</v>
      </c>
      <c r="HW5" s="4">
        <v>215</v>
      </c>
      <c r="HX5" s="4">
        <v>234</v>
      </c>
      <c r="HY5" s="122">
        <v>235</v>
      </c>
      <c r="HZ5" s="4">
        <v>187</v>
      </c>
      <c r="IA5" s="4">
        <v>182</v>
      </c>
      <c r="IB5" s="4">
        <v>104</v>
      </c>
      <c r="IC5" s="4">
        <v>168</v>
      </c>
      <c r="ID5" s="4">
        <v>115</v>
      </c>
      <c r="IE5" s="4">
        <v>154</v>
      </c>
      <c r="IF5" s="4">
        <v>132</v>
      </c>
      <c r="IG5" s="4">
        <v>161</v>
      </c>
      <c r="IH5" s="4">
        <v>150</v>
      </c>
      <c r="II5" s="4">
        <v>183</v>
      </c>
      <c r="IJ5" s="4">
        <v>194</v>
      </c>
      <c r="IK5" s="122">
        <v>193</v>
      </c>
    </row>
    <row r="6" spans="1:249" s="169" customFormat="1" ht="14.25" customHeight="1" x14ac:dyDescent="0.35">
      <c r="A6" s="207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141</v>
      </c>
      <c r="ID6" s="169">
        <v>174</v>
      </c>
      <c r="IE6" s="169">
        <v>242</v>
      </c>
      <c r="IF6" s="169">
        <v>215</v>
      </c>
      <c r="IG6" s="169">
        <v>229</v>
      </c>
      <c r="IH6" s="169">
        <v>245</v>
      </c>
      <c r="II6" s="169">
        <v>169</v>
      </c>
      <c r="IJ6" s="169">
        <v>191</v>
      </c>
      <c r="IK6" s="169">
        <v>215</v>
      </c>
    </row>
    <row r="7" spans="1:249" ht="14.25" customHeight="1" x14ac:dyDescent="0.35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4">
        <v>365</v>
      </c>
      <c r="HS7" s="4">
        <v>400</v>
      </c>
      <c r="HT7" s="4">
        <v>360</v>
      </c>
      <c r="HU7" s="4">
        <v>289</v>
      </c>
      <c r="HV7" s="4">
        <v>255</v>
      </c>
      <c r="HW7" s="4">
        <v>295</v>
      </c>
      <c r="HX7" s="4">
        <v>311</v>
      </c>
      <c r="HY7" s="122">
        <v>261</v>
      </c>
      <c r="HZ7" s="4">
        <v>221</v>
      </c>
      <c r="IA7" s="4">
        <v>162</v>
      </c>
      <c r="IB7" s="4">
        <v>135</v>
      </c>
      <c r="IC7" s="4">
        <v>263</v>
      </c>
      <c r="ID7" s="4">
        <v>246</v>
      </c>
      <c r="IE7" s="4">
        <v>261</v>
      </c>
      <c r="IF7" s="4">
        <v>256</v>
      </c>
      <c r="IG7" s="4">
        <v>255</v>
      </c>
      <c r="IH7" s="4">
        <v>217</v>
      </c>
      <c r="II7" s="4">
        <v>238</v>
      </c>
      <c r="IJ7" s="4">
        <v>264</v>
      </c>
      <c r="IK7" s="122">
        <v>232</v>
      </c>
    </row>
    <row r="8" spans="1:249" ht="14.25" customHeight="1" x14ac:dyDescent="0.35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4">
        <v>38</v>
      </c>
      <c r="HS8" s="4">
        <v>57</v>
      </c>
      <c r="HT8" s="4">
        <v>49</v>
      </c>
      <c r="HU8" s="4">
        <v>42</v>
      </c>
      <c r="HV8" s="4">
        <v>54</v>
      </c>
      <c r="HW8" s="4">
        <v>85</v>
      </c>
      <c r="HX8" s="4">
        <v>57</v>
      </c>
      <c r="HY8" s="122">
        <v>59</v>
      </c>
      <c r="HZ8" s="4">
        <v>52</v>
      </c>
      <c r="IA8" s="4">
        <v>63</v>
      </c>
      <c r="IB8" s="4">
        <v>58</v>
      </c>
      <c r="IC8" s="4">
        <v>51</v>
      </c>
      <c r="ID8" s="4">
        <v>65</v>
      </c>
      <c r="IE8" s="4">
        <v>65</v>
      </c>
      <c r="IF8" s="4">
        <v>35</v>
      </c>
      <c r="IG8" s="4">
        <v>62</v>
      </c>
      <c r="IH8" s="4">
        <v>42</v>
      </c>
      <c r="II8" s="4">
        <v>47</v>
      </c>
      <c r="IJ8" s="4">
        <v>49</v>
      </c>
      <c r="IK8" s="122">
        <v>63</v>
      </c>
    </row>
    <row r="9" spans="1:249" ht="14.25" customHeight="1" x14ac:dyDescent="0.35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4">
        <v>30</v>
      </c>
      <c r="HS9" s="4">
        <v>20</v>
      </c>
      <c r="HT9" s="4">
        <v>24</v>
      </c>
      <c r="HU9" s="4">
        <v>35</v>
      </c>
      <c r="HV9" s="4">
        <v>21</v>
      </c>
      <c r="HW9" s="4">
        <v>39</v>
      </c>
      <c r="HX9" s="4">
        <v>36</v>
      </c>
      <c r="HY9" s="122">
        <v>42</v>
      </c>
      <c r="HZ9" s="4">
        <v>44</v>
      </c>
      <c r="IA9" s="4">
        <v>58</v>
      </c>
      <c r="IB9" s="4">
        <v>87</v>
      </c>
      <c r="IC9" s="4">
        <v>101</v>
      </c>
      <c r="ID9" s="4">
        <v>24</v>
      </c>
      <c r="IE9" s="4">
        <v>22</v>
      </c>
      <c r="IF9" s="4">
        <v>25</v>
      </c>
      <c r="IG9" s="4">
        <v>27</v>
      </c>
      <c r="IH9" s="4">
        <v>42</v>
      </c>
      <c r="II9" s="4">
        <v>19</v>
      </c>
      <c r="IJ9" s="4">
        <v>30</v>
      </c>
      <c r="IK9" s="122">
        <v>25</v>
      </c>
    </row>
    <row r="10" spans="1:249" ht="16.5" customHeight="1" x14ac:dyDescent="0.35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4">
        <v>3</v>
      </c>
      <c r="HS10" s="4">
        <v>5</v>
      </c>
      <c r="HT10" s="4">
        <v>4</v>
      </c>
      <c r="HU10" s="4">
        <v>6</v>
      </c>
      <c r="HV10" s="4">
        <v>5</v>
      </c>
      <c r="HW10" s="4">
        <v>5</v>
      </c>
      <c r="HX10" s="4">
        <v>5</v>
      </c>
      <c r="HY10" s="122">
        <v>2</v>
      </c>
      <c r="HZ10" s="4">
        <v>1</v>
      </c>
      <c r="IA10" s="4">
        <v>0</v>
      </c>
      <c r="IB10" s="4">
        <v>1</v>
      </c>
      <c r="IC10" s="4">
        <v>3</v>
      </c>
      <c r="ID10" s="4">
        <v>1</v>
      </c>
      <c r="IE10" s="4">
        <v>3</v>
      </c>
      <c r="IF10" s="4">
        <v>2</v>
      </c>
      <c r="IG10" s="4">
        <v>1</v>
      </c>
      <c r="IH10" s="4">
        <v>5</v>
      </c>
      <c r="II10" s="4">
        <v>6</v>
      </c>
      <c r="IJ10" s="4">
        <v>3</v>
      </c>
      <c r="IK10" s="122">
        <v>0</v>
      </c>
    </row>
    <row r="11" spans="1:249" ht="14.25" customHeight="1" x14ac:dyDescent="0.35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4">
        <v>0</v>
      </c>
      <c r="HS11" s="4">
        <v>1</v>
      </c>
      <c r="HT11" s="4">
        <v>0</v>
      </c>
      <c r="HU11" s="4">
        <v>1</v>
      </c>
      <c r="HV11" s="4">
        <v>0</v>
      </c>
      <c r="HW11" s="4">
        <v>0</v>
      </c>
      <c r="HX11" s="4">
        <v>0</v>
      </c>
      <c r="HY11" s="122">
        <v>0</v>
      </c>
      <c r="HZ11" s="4">
        <v>0</v>
      </c>
      <c r="IA11" s="4">
        <v>1</v>
      </c>
      <c r="IB11" s="4">
        <v>1</v>
      </c>
      <c r="IC11" s="4">
        <v>1</v>
      </c>
      <c r="ID11" s="4">
        <v>1</v>
      </c>
      <c r="IE11" s="4">
        <v>3</v>
      </c>
      <c r="IF11" s="4">
        <v>0</v>
      </c>
      <c r="IG11" s="4">
        <v>1</v>
      </c>
      <c r="IH11" s="4">
        <v>1</v>
      </c>
      <c r="II11" s="4">
        <v>0</v>
      </c>
      <c r="IJ11" s="4">
        <v>1</v>
      </c>
      <c r="IK11" s="122">
        <v>0</v>
      </c>
    </row>
    <row r="12" spans="1:249" ht="14.25" customHeight="1" x14ac:dyDescent="0.35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4">
        <v>22</v>
      </c>
      <c r="HS12" s="4">
        <v>13</v>
      </c>
      <c r="HT12" s="4">
        <v>3</v>
      </c>
      <c r="HU12" s="4">
        <v>11</v>
      </c>
      <c r="HV12" s="4">
        <v>10</v>
      </c>
      <c r="HW12" s="4">
        <v>4</v>
      </c>
      <c r="HX12" s="4">
        <v>20</v>
      </c>
      <c r="HY12" s="122">
        <v>12</v>
      </c>
      <c r="HZ12" s="4">
        <v>5</v>
      </c>
      <c r="IA12" s="4">
        <v>3</v>
      </c>
      <c r="IB12" s="4">
        <v>3</v>
      </c>
      <c r="IC12" s="4">
        <v>4</v>
      </c>
      <c r="ID12" s="4">
        <v>10</v>
      </c>
      <c r="IE12" s="4">
        <v>7</v>
      </c>
      <c r="IF12" s="4">
        <v>5</v>
      </c>
      <c r="IG12" s="4">
        <v>6</v>
      </c>
      <c r="IH12" s="4">
        <v>3</v>
      </c>
      <c r="II12" s="4">
        <v>0</v>
      </c>
      <c r="IJ12" s="4">
        <v>5</v>
      </c>
      <c r="IK12" s="122">
        <v>4</v>
      </c>
    </row>
    <row r="13" spans="1:249" s="161" customFormat="1" ht="14.25" customHeight="1" x14ac:dyDescent="0.35">
      <c r="A13" s="208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K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3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3">
        <f t="shared" si="3"/>
        <v>1325</v>
      </c>
      <c r="HX13" s="13">
        <f t="shared" si="3"/>
        <v>1313</v>
      </c>
      <c r="HY13" s="162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1025</v>
      </c>
      <c r="ID13" s="13">
        <f t="shared" si="3"/>
        <v>946</v>
      </c>
      <c r="IE13" s="13">
        <f t="shared" si="3"/>
        <v>1080</v>
      </c>
      <c r="IF13" s="13">
        <f t="shared" si="3"/>
        <v>989</v>
      </c>
      <c r="IG13" s="13">
        <f t="shared" si="3"/>
        <v>1085</v>
      </c>
      <c r="IH13" s="13">
        <f t="shared" si="3"/>
        <v>1032</v>
      </c>
      <c r="II13" s="13">
        <f t="shared" si="3"/>
        <v>1026</v>
      </c>
      <c r="IJ13" s="13">
        <f t="shared" si="3"/>
        <v>1089</v>
      </c>
      <c r="IK13" s="13">
        <f t="shared" si="3"/>
        <v>1048</v>
      </c>
    </row>
    <row r="14" spans="1:249" s="166" customFormat="1" ht="14.25" customHeight="1" x14ac:dyDescent="0.35">
      <c r="A14" s="209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165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165"/>
    </row>
    <row r="15" spans="1:249" ht="14.25" customHeight="1" x14ac:dyDescent="0.35">
      <c r="A15" s="210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5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5"/>
    </row>
    <row r="16" spans="1:249" s="161" customFormat="1" ht="14.25" customHeight="1" x14ac:dyDescent="0.35">
      <c r="A16" s="211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30">
        <v>44602</v>
      </c>
      <c r="HS16" s="30">
        <v>44630</v>
      </c>
      <c r="HT16" s="30">
        <v>44661</v>
      </c>
      <c r="HU16" s="30">
        <v>44691</v>
      </c>
      <c r="HV16" s="30">
        <v>44722</v>
      </c>
      <c r="HW16" s="30">
        <v>44752</v>
      </c>
      <c r="HX16" s="30">
        <v>44783</v>
      </c>
      <c r="HY16" s="16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45" ht="14.25" customHeight="1" x14ac:dyDescent="0.35">
      <c r="A17" s="212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2</v>
      </c>
      <c r="HW17" s="4">
        <v>2</v>
      </c>
      <c r="HX17" s="4">
        <v>2</v>
      </c>
      <c r="HY17" s="122">
        <v>2</v>
      </c>
      <c r="HZ17" s="4">
        <v>4</v>
      </c>
      <c r="IA17" s="4">
        <v>3</v>
      </c>
      <c r="IB17" s="4">
        <v>2</v>
      </c>
      <c r="IC17" s="4">
        <v>1</v>
      </c>
      <c r="ID17" s="4">
        <v>1</v>
      </c>
      <c r="IE17" s="4">
        <v>1</v>
      </c>
      <c r="IF17" s="4">
        <v>1</v>
      </c>
      <c r="IG17" s="4">
        <v>0</v>
      </c>
      <c r="IH17" s="4">
        <v>0</v>
      </c>
      <c r="II17" s="4">
        <v>1</v>
      </c>
      <c r="IJ17" s="4">
        <v>0</v>
      </c>
      <c r="IK17" s="122">
        <v>0</v>
      </c>
    </row>
    <row r="18" spans="1:245" ht="14.25" customHeight="1" x14ac:dyDescent="0.35">
      <c r="A18" s="212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4">
        <v>0</v>
      </c>
      <c r="HX18" s="4">
        <v>0</v>
      </c>
      <c r="HY18" s="122">
        <v>0</v>
      </c>
      <c r="HZ18" s="4">
        <v>0</v>
      </c>
      <c r="IA18" s="4">
        <v>0</v>
      </c>
      <c r="IB18" s="4">
        <v>2</v>
      </c>
      <c r="IC18" s="4">
        <v>1</v>
      </c>
      <c r="ID18" s="4">
        <v>0</v>
      </c>
      <c r="IE18" s="4">
        <v>0</v>
      </c>
      <c r="IF18" s="4">
        <v>0</v>
      </c>
      <c r="IG18" s="4">
        <v>0</v>
      </c>
      <c r="IH18" s="4">
        <v>0</v>
      </c>
      <c r="II18" s="4">
        <v>0</v>
      </c>
      <c r="IJ18" s="4">
        <v>1</v>
      </c>
      <c r="IK18" s="122">
        <v>2</v>
      </c>
    </row>
    <row r="19" spans="1:245" s="144" customFormat="1" ht="14.25" customHeight="1" x14ac:dyDescent="0.35">
      <c r="A19" s="213" t="s">
        <v>389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  <c r="IE19" s="163">
        <v>30</v>
      </c>
      <c r="IF19" s="163">
        <v>25</v>
      </c>
      <c r="IG19" s="163">
        <v>28</v>
      </c>
      <c r="IH19" s="163">
        <v>31</v>
      </c>
      <c r="II19" s="163">
        <v>31</v>
      </c>
      <c r="IJ19" s="163">
        <v>35</v>
      </c>
      <c r="IK19" s="163">
        <v>34</v>
      </c>
    </row>
    <row r="20" spans="1:245" s="144" customFormat="1" ht="14.25" customHeight="1" x14ac:dyDescent="0.35">
      <c r="A20" s="213" t="s">
        <v>390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  <c r="IE20" s="163">
        <v>373</v>
      </c>
      <c r="IF20" s="163">
        <v>372</v>
      </c>
      <c r="IG20" s="163">
        <v>357</v>
      </c>
      <c r="IH20" s="163">
        <v>343</v>
      </c>
      <c r="II20" s="163">
        <v>352</v>
      </c>
      <c r="IJ20" s="163">
        <v>333</v>
      </c>
      <c r="IK20" s="163">
        <v>320</v>
      </c>
    </row>
    <row r="21" spans="1:245" s="144" customFormat="1" ht="14.25" customHeight="1" x14ac:dyDescent="0.35">
      <c r="A21" s="213" t="s">
        <v>391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  <c r="IE21" s="163">
        <v>356</v>
      </c>
      <c r="IF21" s="163">
        <v>371</v>
      </c>
      <c r="IG21" s="163">
        <v>382</v>
      </c>
      <c r="IH21" s="163">
        <v>412</v>
      </c>
      <c r="II21" s="163">
        <v>456</v>
      </c>
      <c r="IJ21" s="163">
        <v>474</v>
      </c>
      <c r="IK21" s="163">
        <v>489</v>
      </c>
    </row>
    <row r="22" spans="1:245" ht="14.25" customHeight="1" x14ac:dyDescent="0.35">
      <c r="A22" s="206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4">
        <v>3</v>
      </c>
      <c r="HS22" s="4">
        <v>2</v>
      </c>
      <c r="HT22" s="4">
        <v>4</v>
      </c>
      <c r="HU22" s="4">
        <v>1</v>
      </c>
      <c r="HV22" s="4">
        <v>0</v>
      </c>
      <c r="HW22" s="4">
        <v>1</v>
      </c>
      <c r="HX22" s="4">
        <v>2</v>
      </c>
      <c r="HY22" s="122">
        <v>1</v>
      </c>
      <c r="HZ22" s="4">
        <v>0</v>
      </c>
      <c r="IA22" s="4">
        <v>0</v>
      </c>
      <c r="IB22" s="4">
        <v>0</v>
      </c>
      <c r="IC22" s="4">
        <v>0</v>
      </c>
      <c r="ID22" s="4">
        <v>1</v>
      </c>
      <c r="IE22" s="4">
        <v>0</v>
      </c>
      <c r="IF22" s="4">
        <v>0</v>
      </c>
      <c r="IG22" s="4">
        <v>0</v>
      </c>
      <c r="IH22" s="4">
        <v>2</v>
      </c>
      <c r="II22" s="4">
        <v>5</v>
      </c>
      <c r="IJ22" s="4">
        <v>4</v>
      </c>
      <c r="IK22" s="122">
        <v>0</v>
      </c>
    </row>
    <row r="23" spans="1:245" ht="14.25" customHeight="1" x14ac:dyDescent="0.35">
      <c r="A23" s="206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1</v>
      </c>
      <c r="HX23" s="4">
        <v>0</v>
      </c>
      <c r="HY23" s="122">
        <v>1</v>
      </c>
      <c r="HZ23" s="4">
        <v>1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4">
        <v>0</v>
      </c>
      <c r="IK23" s="122">
        <v>0</v>
      </c>
    </row>
    <row r="24" spans="1:245" ht="14.25" customHeight="1" x14ac:dyDescent="0.35">
      <c r="A24" s="206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4">
        <v>1</v>
      </c>
      <c r="HS24" s="4">
        <v>0</v>
      </c>
      <c r="HT24" s="4">
        <v>1</v>
      </c>
      <c r="HU24" s="4">
        <v>0</v>
      </c>
      <c r="HV24" s="4">
        <v>0</v>
      </c>
      <c r="HW24" s="4">
        <v>0</v>
      </c>
      <c r="HX24" s="4">
        <v>0</v>
      </c>
      <c r="HY24" s="122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4">
        <v>0</v>
      </c>
      <c r="II24" s="4">
        <v>0</v>
      </c>
      <c r="IJ24" s="4">
        <v>0</v>
      </c>
      <c r="IK24" s="122">
        <v>0</v>
      </c>
    </row>
    <row r="25" spans="1:245" s="224" customFormat="1" ht="14.25" customHeight="1" x14ac:dyDescent="0.35">
      <c r="A25" s="244" t="s">
        <v>265</v>
      </c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>
        <v>200</v>
      </c>
      <c r="DV25" s="245">
        <v>213</v>
      </c>
      <c r="DW25" s="245">
        <v>221</v>
      </c>
      <c r="DX25" s="245">
        <v>176</v>
      </c>
      <c r="DY25" s="245">
        <v>167</v>
      </c>
      <c r="DZ25" s="245">
        <v>176</v>
      </c>
      <c r="EA25" s="245">
        <v>212</v>
      </c>
      <c r="EB25" s="245">
        <v>229</v>
      </c>
      <c r="EC25" s="245">
        <v>197</v>
      </c>
      <c r="ED25" s="245">
        <v>182</v>
      </c>
      <c r="EE25" s="245">
        <v>174</v>
      </c>
      <c r="EF25" s="245">
        <v>216</v>
      </c>
      <c r="EG25" s="245">
        <v>197</v>
      </c>
      <c r="EH25" s="245">
        <v>194</v>
      </c>
      <c r="EI25" s="245">
        <v>161</v>
      </c>
      <c r="EJ25" s="245">
        <v>135</v>
      </c>
      <c r="EK25" s="245">
        <v>156</v>
      </c>
      <c r="EL25" s="245">
        <v>177</v>
      </c>
      <c r="EM25" s="245">
        <v>356</v>
      </c>
      <c r="EN25" s="245">
        <v>429</v>
      </c>
      <c r="EO25" s="245">
        <v>391</v>
      </c>
      <c r="EP25" s="245">
        <v>359</v>
      </c>
      <c r="EQ25" s="245">
        <v>367</v>
      </c>
      <c r="ER25" s="245">
        <v>378</v>
      </c>
      <c r="ES25" s="245">
        <v>405</v>
      </c>
      <c r="ET25" s="245">
        <v>406</v>
      </c>
      <c r="EU25" s="245">
        <v>365</v>
      </c>
      <c r="EV25" s="245">
        <v>308</v>
      </c>
      <c r="EW25" s="245">
        <v>316</v>
      </c>
      <c r="EX25" s="245">
        <v>348</v>
      </c>
      <c r="EY25" s="245">
        <v>381</v>
      </c>
      <c r="EZ25" s="245">
        <v>413</v>
      </c>
      <c r="FA25" s="245">
        <v>419</v>
      </c>
      <c r="FB25" s="245">
        <v>367</v>
      </c>
      <c r="FC25" s="245">
        <v>393</v>
      </c>
      <c r="FD25" s="245">
        <v>409</v>
      </c>
      <c r="FE25" s="245">
        <v>400</v>
      </c>
      <c r="FF25" s="245">
        <v>346</v>
      </c>
      <c r="FG25" s="245">
        <v>346</v>
      </c>
      <c r="FH25" s="245">
        <v>250</v>
      </c>
      <c r="FI25" s="245">
        <v>311</v>
      </c>
      <c r="FJ25" s="245">
        <v>351</v>
      </c>
      <c r="FK25" s="245">
        <v>433</v>
      </c>
      <c r="FL25" s="245">
        <v>451</v>
      </c>
      <c r="FM25" s="245">
        <v>445</v>
      </c>
      <c r="FN25" s="245">
        <v>391</v>
      </c>
      <c r="FO25" s="245">
        <v>406</v>
      </c>
      <c r="FP25" s="245">
        <v>409</v>
      </c>
      <c r="FQ25" s="245">
        <v>434</v>
      </c>
      <c r="FR25" s="245">
        <v>402</v>
      </c>
      <c r="FS25" s="245">
        <v>379</v>
      </c>
      <c r="FT25" s="245">
        <v>272</v>
      </c>
      <c r="FU25" s="245">
        <v>292</v>
      </c>
      <c r="FV25" s="245">
        <v>386</v>
      </c>
      <c r="FW25" s="245">
        <v>404</v>
      </c>
      <c r="FX25" s="245">
        <v>431</v>
      </c>
      <c r="FY25" s="245">
        <v>427</v>
      </c>
      <c r="FZ25" s="245">
        <v>379</v>
      </c>
      <c r="GA25" s="245">
        <v>415</v>
      </c>
      <c r="GB25" s="245">
        <v>407</v>
      </c>
      <c r="GC25" s="245">
        <v>359</v>
      </c>
      <c r="GD25" s="245">
        <v>327</v>
      </c>
      <c r="GE25" s="245">
        <v>333</v>
      </c>
      <c r="GF25" s="245">
        <v>246</v>
      </c>
      <c r="GG25" s="245">
        <v>313</v>
      </c>
      <c r="GH25" s="245">
        <v>367</v>
      </c>
      <c r="GI25" s="245">
        <v>438</v>
      </c>
      <c r="GJ25" s="245">
        <v>444</v>
      </c>
      <c r="GK25" s="245">
        <v>413</v>
      </c>
      <c r="GL25" s="245">
        <v>398</v>
      </c>
      <c r="GM25" s="245">
        <v>447</v>
      </c>
      <c r="GN25" s="245">
        <v>425</v>
      </c>
      <c r="GO25" s="245">
        <v>422</v>
      </c>
      <c r="GP25" s="245">
        <v>462</v>
      </c>
      <c r="GQ25" s="245">
        <v>394</v>
      </c>
      <c r="GR25" s="245">
        <v>321</v>
      </c>
      <c r="GS25" s="245">
        <v>374</v>
      </c>
      <c r="GT25" s="245">
        <v>494</v>
      </c>
      <c r="GU25" s="245">
        <v>438</v>
      </c>
      <c r="GV25" s="245">
        <v>366</v>
      </c>
      <c r="GW25" s="245">
        <v>535</v>
      </c>
      <c r="GX25" s="245">
        <v>833</v>
      </c>
      <c r="GY25" s="245">
        <v>906</v>
      </c>
      <c r="GZ25" s="245">
        <v>981</v>
      </c>
      <c r="HA25" s="245">
        <v>968</v>
      </c>
      <c r="HB25" s="245">
        <v>916</v>
      </c>
      <c r="HC25" s="245">
        <v>836</v>
      </c>
      <c r="HD25" s="245">
        <v>705</v>
      </c>
      <c r="HE25" s="245">
        <v>762</v>
      </c>
      <c r="HF25" s="245">
        <v>820</v>
      </c>
      <c r="HG25" s="245">
        <v>881</v>
      </c>
      <c r="HH25" s="245">
        <v>919</v>
      </c>
      <c r="HI25" s="245">
        <v>854</v>
      </c>
      <c r="HJ25" s="245">
        <v>726</v>
      </c>
      <c r="HK25" s="245">
        <v>707</v>
      </c>
      <c r="HL25" s="245">
        <v>738</v>
      </c>
      <c r="HM25" s="245">
        <v>779</v>
      </c>
      <c r="HN25" s="245">
        <v>773</v>
      </c>
      <c r="HO25" s="245">
        <v>730</v>
      </c>
      <c r="HP25" s="245">
        <v>612</v>
      </c>
      <c r="HQ25" s="245">
        <v>647</v>
      </c>
      <c r="HR25" s="245">
        <v>707</v>
      </c>
      <c r="HS25" s="245">
        <v>684</v>
      </c>
      <c r="HT25" s="245">
        <v>658</v>
      </c>
      <c r="HU25" s="245">
        <v>556</v>
      </c>
      <c r="HV25" s="245">
        <v>482</v>
      </c>
      <c r="HW25" s="245">
        <v>486</v>
      </c>
      <c r="HX25" s="245">
        <v>481</v>
      </c>
      <c r="HY25" s="246">
        <v>469</v>
      </c>
      <c r="HZ25" s="245">
        <v>423</v>
      </c>
      <c r="IA25" s="245">
        <v>365</v>
      </c>
      <c r="IB25" s="245">
        <v>308</v>
      </c>
      <c r="IC25" s="245">
        <v>402</v>
      </c>
      <c r="ID25" s="245">
        <v>429</v>
      </c>
      <c r="IE25" s="245">
        <v>419</v>
      </c>
      <c r="IF25" s="245">
        <v>418</v>
      </c>
      <c r="IG25" s="245">
        <v>399</v>
      </c>
      <c r="IH25" s="245">
        <v>351</v>
      </c>
      <c r="II25" s="245">
        <v>368</v>
      </c>
      <c r="IJ25" s="245">
        <v>401</v>
      </c>
      <c r="IK25" s="246">
        <v>379</v>
      </c>
    </row>
    <row r="26" spans="1:245" ht="14.25" customHeight="1" x14ac:dyDescent="0.35">
      <c r="A26" s="212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4">
        <v>0</v>
      </c>
      <c r="HS26" s="4">
        <v>1</v>
      </c>
      <c r="HT26" s="4">
        <v>0</v>
      </c>
      <c r="HU26" s="4">
        <v>0</v>
      </c>
      <c r="HV26" s="4">
        <v>0</v>
      </c>
      <c r="HW26" s="4">
        <v>0</v>
      </c>
      <c r="HX26" s="4">
        <v>0</v>
      </c>
      <c r="HY26" s="122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4">
        <v>0</v>
      </c>
      <c r="II26" s="4">
        <v>0</v>
      </c>
      <c r="IJ26" s="4">
        <v>0</v>
      </c>
      <c r="IK26" s="122">
        <v>0</v>
      </c>
    </row>
    <row r="27" spans="1:245" ht="14.25" customHeight="1" x14ac:dyDescent="0.35">
      <c r="A27" s="212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4">
        <v>3</v>
      </c>
      <c r="HS27" s="4">
        <v>0</v>
      </c>
      <c r="HT27" s="4">
        <v>0</v>
      </c>
      <c r="HU27" s="4">
        <v>2</v>
      </c>
      <c r="HV27" s="4">
        <v>1</v>
      </c>
      <c r="HW27" s="4">
        <v>0</v>
      </c>
      <c r="HX27" s="4">
        <v>2</v>
      </c>
      <c r="HY27" s="163">
        <v>0</v>
      </c>
      <c r="HZ27" s="4">
        <v>2</v>
      </c>
      <c r="IA27" s="4">
        <v>1</v>
      </c>
      <c r="IB27" s="4">
        <v>2</v>
      </c>
      <c r="IC27" s="4">
        <v>0</v>
      </c>
      <c r="ID27" s="4">
        <v>0</v>
      </c>
      <c r="IE27" s="4">
        <v>2</v>
      </c>
      <c r="IF27" s="4">
        <v>4</v>
      </c>
      <c r="IG27" s="4">
        <v>0</v>
      </c>
      <c r="IH27" s="4">
        <v>3</v>
      </c>
      <c r="II27" s="4">
        <v>3</v>
      </c>
      <c r="IJ27" s="4">
        <v>0</v>
      </c>
      <c r="IK27" s="122">
        <v>0</v>
      </c>
    </row>
    <row r="28" spans="1:245" s="161" customFormat="1" ht="14.25" customHeight="1" x14ac:dyDescent="0.35">
      <c r="A28" s="214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3">
        <f t="shared" si="10"/>
        <v>1561</v>
      </c>
      <c r="HX28" s="13">
        <f t="shared" si="10"/>
        <v>1540</v>
      </c>
      <c r="HY28" s="16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3">
        <f t="shared" si="11"/>
        <v>1220</v>
      </c>
      <c r="IE28" s="13">
        <f t="shared" ref="IE28:IJ28" si="12">SUM(IE19:IE27)</f>
        <v>1180</v>
      </c>
      <c r="IF28" s="13">
        <f t="shared" si="12"/>
        <v>1190</v>
      </c>
      <c r="IG28" s="13">
        <f t="shared" si="12"/>
        <v>1166</v>
      </c>
      <c r="IH28" s="13">
        <f t="shared" si="12"/>
        <v>1142</v>
      </c>
      <c r="II28" s="13">
        <f t="shared" si="12"/>
        <v>1215</v>
      </c>
      <c r="IJ28" s="13">
        <f t="shared" si="12"/>
        <v>1247</v>
      </c>
      <c r="IK28" s="13">
        <f t="shared" ref="IK28" si="13">SUM(IK19:IK27)</f>
        <v>1222</v>
      </c>
    </row>
    <row r="29" spans="1:245" s="161" customFormat="1" ht="14.25" customHeight="1" x14ac:dyDescent="0.35">
      <c r="A29" s="214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4">DU25+DU24+DU23+DU22</f>
        <v>363</v>
      </c>
      <c r="DV29" s="13">
        <f t="shared" si="14"/>
        <v>379</v>
      </c>
      <c r="DW29" s="13">
        <f t="shared" si="14"/>
        <v>377</v>
      </c>
      <c r="DX29" s="13">
        <f t="shared" si="14"/>
        <v>271</v>
      </c>
      <c r="DY29" s="13">
        <f t="shared" si="14"/>
        <v>333</v>
      </c>
      <c r="DZ29" s="13">
        <f t="shared" si="14"/>
        <v>366</v>
      </c>
      <c r="EA29" s="13">
        <f t="shared" si="14"/>
        <v>447</v>
      </c>
      <c r="EB29" s="13">
        <f t="shared" si="14"/>
        <v>462</v>
      </c>
      <c r="EC29" s="13">
        <f t="shared" si="14"/>
        <v>423</v>
      </c>
      <c r="ED29" s="13">
        <f t="shared" si="14"/>
        <v>385</v>
      </c>
      <c r="EE29" s="13">
        <f t="shared" si="14"/>
        <v>368</v>
      </c>
      <c r="EF29" s="13">
        <f t="shared" si="14"/>
        <v>403</v>
      </c>
      <c r="EG29" s="13">
        <f t="shared" si="14"/>
        <v>396</v>
      </c>
      <c r="EH29" s="13">
        <f t="shared" si="14"/>
        <v>384</v>
      </c>
      <c r="EI29" s="13">
        <f t="shared" si="14"/>
        <v>363</v>
      </c>
      <c r="EJ29" s="13">
        <f t="shared" si="14"/>
        <v>269</v>
      </c>
      <c r="EK29" s="13">
        <f t="shared" si="14"/>
        <v>330</v>
      </c>
      <c r="EL29" s="13">
        <f t="shared" si="14"/>
        <v>367</v>
      </c>
      <c r="EM29" s="13">
        <f t="shared" si="14"/>
        <v>412</v>
      </c>
      <c r="EN29" s="13">
        <f t="shared" si="14"/>
        <v>475</v>
      </c>
      <c r="EO29" s="13">
        <f t="shared" si="14"/>
        <v>429</v>
      </c>
      <c r="EP29" s="13">
        <f t="shared" si="14"/>
        <v>391</v>
      </c>
      <c r="EQ29" s="13">
        <f t="shared" si="14"/>
        <v>402</v>
      </c>
      <c r="ER29" s="13">
        <f t="shared" si="14"/>
        <v>407</v>
      </c>
      <c r="ES29" s="13">
        <f t="shared" si="14"/>
        <v>435</v>
      </c>
      <c r="ET29" s="13">
        <f t="shared" si="14"/>
        <v>444</v>
      </c>
      <c r="EU29" s="13">
        <f t="shared" si="14"/>
        <v>400</v>
      </c>
      <c r="EV29" s="13">
        <f t="shared" si="14"/>
        <v>335</v>
      </c>
      <c r="EW29" s="13">
        <f t="shared" si="14"/>
        <v>345</v>
      </c>
      <c r="EX29" s="13">
        <f t="shared" si="14"/>
        <v>370</v>
      </c>
      <c r="EY29" s="13">
        <f t="shared" si="14"/>
        <v>395</v>
      </c>
      <c r="EZ29" s="13">
        <f t="shared" si="14"/>
        <v>434</v>
      </c>
      <c r="FA29" s="13">
        <f t="shared" si="14"/>
        <v>445</v>
      </c>
      <c r="FB29" s="13">
        <f t="shared" si="14"/>
        <v>389</v>
      </c>
      <c r="FC29" s="13">
        <f t="shared" si="14"/>
        <v>416</v>
      </c>
      <c r="FD29" s="13">
        <f t="shared" si="14"/>
        <v>431</v>
      </c>
      <c r="FE29" s="13">
        <f t="shared" si="14"/>
        <v>426</v>
      </c>
      <c r="FF29" s="13">
        <f t="shared" si="14"/>
        <v>366</v>
      </c>
      <c r="FG29" s="13">
        <f t="shared" si="14"/>
        <v>370</v>
      </c>
      <c r="FH29" s="13">
        <f t="shared" si="14"/>
        <v>267</v>
      </c>
      <c r="FI29" s="13">
        <f t="shared" si="14"/>
        <v>330</v>
      </c>
      <c r="FJ29" s="13">
        <f t="shared" si="14"/>
        <v>367</v>
      </c>
      <c r="FK29" s="13">
        <f t="shared" si="14"/>
        <v>451</v>
      </c>
      <c r="FL29" s="13">
        <f t="shared" si="14"/>
        <v>473</v>
      </c>
      <c r="FM29" s="13">
        <f t="shared" si="14"/>
        <v>461</v>
      </c>
      <c r="FN29" s="13">
        <f t="shared" si="14"/>
        <v>410</v>
      </c>
      <c r="FO29" s="13">
        <f t="shared" si="14"/>
        <v>422</v>
      </c>
      <c r="FP29" s="13">
        <f t="shared" si="14"/>
        <v>419</v>
      </c>
      <c r="FQ29" s="13">
        <f t="shared" si="14"/>
        <v>442</v>
      </c>
      <c r="FR29" s="13">
        <f t="shared" si="14"/>
        <v>413</v>
      </c>
      <c r="FS29" s="13">
        <f t="shared" si="14"/>
        <v>390</v>
      </c>
      <c r="FT29" s="13">
        <f t="shared" si="14"/>
        <v>280</v>
      </c>
      <c r="FU29" s="13">
        <f t="shared" si="14"/>
        <v>304</v>
      </c>
      <c r="FV29" s="13">
        <f t="shared" si="14"/>
        <v>394</v>
      </c>
      <c r="FW29" s="13">
        <f t="shared" si="14"/>
        <v>414</v>
      </c>
      <c r="FX29" s="13">
        <f t="shared" si="14"/>
        <v>439</v>
      </c>
      <c r="FY29" s="13">
        <f t="shared" si="14"/>
        <v>435</v>
      </c>
      <c r="FZ29" s="13">
        <f t="shared" si="14"/>
        <v>390</v>
      </c>
      <c r="GA29" s="13">
        <f t="shared" si="14"/>
        <v>424</v>
      </c>
      <c r="GB29" s="13">
        <f t="shared" si="14"/>
        <v>416</v>
      </c>
      <c r="GC29" s="13">
        <f t="shared" si="14"/>
        <v>367</v>
      </c>
      <c r="GD29" s="13">
        <f t="shared" si="14"/>
        <v>335</v>
      </c>
      <c r="GE29" s="13">
        <f t="shared" si="14"/>
        <v>345</v>
      </c>
      <c r="GF29" s="13">
        <f t="shared" si="14"/>
        <v>254</v>
      </c>
      <c r="GG29" s="13">
        <f t="shared" si="14"/>
        <v>323</v>
      </c>
      <c r="GH29" s="13">
        <f t="shared" si="14"/>
        <v>380</v>
      </c>
      <c r="GI29" s="13">
        <f t="shared" si="14"/>
        <v>451</v>
      </c>
      <c r="GJ29" s="13">
        <f t="shared" si="14"/>
        <v>459</v>
      </c>
      <c r="GK29" s="13">
        <f t="shared" si="14"/>
        <v>423</v>
      </c>
      <c r="GL29" s="13">
        <f t="shared" si="14"/>
        <v>405</v>
      </c>
      <c r="GM29" s="13">
        <f t="shared" si="14"/>
        <v>454</v>
      </c>
      <c r="GN29" s="13">
        <f t="shared" si="14"/>
        <v>435</v>
      </c>
      <c r="GO29" s="13">
        <f t="shared" si="14"/>
        <v>430</v>
      </c>
      <c r="GP29" s="13">
        <f t="shared" si="14"/>
        <v>471</v>
      </c>
      <c r="GQ29" s="13">
        <f t="shared" si="14"/>
        <v>402</v>
      </c>
      <c r="GR29" s="13">
        <f t="shared" si="14"/>
        <v>327</v>
      </c>
      <c r="GS29" s="13">
        <f t="shared" si="14"/>
        <v>381</v>
      </c>
      <c r="GT29" s="13">
        <f t="shared" si="14"/>
        <v>500</v>
      </c>
      <c r="GU29" s="13">
        <f t="shared" si="14"/>
        <v>442</v>
      </c>
      <c r="GV29" s="13">
        <f t="shared" si="14"/>
        <v>374</v>
      </c>
      <c r="GW29" s="13">
        <f t="shared" si="14"/>
        <v>549</v>
      </c>
      <c r="GX29" s="13">
        <f t="shared" si="14"/>
        <v>843</v>
      </c>
      <c r="GY29" s="13">
        <f t="shared" si="14"/>
        <v>914</v>
      </c>
      <c r="GZ29" s="13">
        <f t="shared" si="14"/>
        <v>989</v>
      </c>
      <c r="HA29" s="13">
        <f t="shared" si="14"/>
        <v>978</v>
      </c>
      <c r="HB29" s="13">
        <f t="shared" si="14"/>
        <v>926</v>
      </c>
      <c r="HC29" s="13">
        <f t="shared" si="14"/>
        <v>841</v>
      </c>
      <c r="HD29" s="13">
        <f t="shared" si="14"/>
        <v>709</v>
      </c>
      <c r="HE29" s="13">
        <f t="shared" si="14"/>
        <v>766</v>
      </c>
      <c r="HF29" s="13">
        <f t="shared" si="14"/>
        <v>825</v>
      </c>
      <c r="HG29" s="13">
        <f t="shared" si="14"/>
        <v>883</v>
      </c>
      <c r="HH29" s="13">
        <f t="shared" si="14"/>
        <v>923</v>
      </c>
      <c r="HI29" s="13">
        <f t="shared" ref="HI29:HQ29" si="15">HI25+HI24+HI23+HI22</f>
        <v>856</v>
      </c>
      <c r="HJ29" s="13">
        <f t="shared" si="15"/>
        <v>728</v>
      </c>
      <c r="HK29" s="13">
        <f t="shared" si="15"/>
        <v>708</v>
      </c>
      <c r="HL29" s="13">
        <f t="shared" si="15"/>
        <v>739</v>
      </c>
      <c r="HM29" s="13">
        <f t="shared" si="15"/>
        <v>783</v>
      </c>
      <c r="HN29" s="13">
        <f t="shared" si="15"/>
        <v>776</v>
      </c>
      <c r="HO29" s="13">
        <f t="shared" si="15"/>
        <v>734</v>
      </c>
      <c r="HP29" s="13">
        <f t="shared" si="15"/>
        <v>614</v>
      </c>
      <c r="HQ29" s="13">
        <f t="shared" si="15"/>
        <v>651</v>
      </c>
      <c r="HR29" s="13">
        <f t="shared" ref="HR29:HX29" si="16">HR25+HR24+HR23+HR22</f>
        <v>711</v>
      </c>
      <c r="HS29" s="13">
        <f t="shared" si="16"/>
        <v>686</v>
      </c>
      <c r="HT29" s="13">
        <f t="shared" si="16"/>
        <v>663</v>
      </c>
      <c r="HU29" s="13">
        <f t="shared" si="16"/>
        <v>557</v>
      </c>
      <c r="HV29" s="13">
        <f t="shared" si="16"/>
        <v>482</v>
      </c>
      <c r="HW29" s="13">
        <f t="shared" si="16"/>
        <v>488</v>
      </c>
      <c r="HX29" s="13">
        <f t="shared" si="16"/>
        <v>483</v>
      </c>
      <c r="HY29" s="163">
        <f t="shared" ref="HY29:ID29" si="17">HY25+HY24+HY23+HY22</f>
        <v>471</v>
      </c>
      <c r="HZ29" s="13">
        <f t="shared" si="17"/>
        <v>424</v>
      </c>
      <c r="IA29" s="13">
        <f t="shared" si="17"/>
        <v>365</v>
      </c>
      <c r="IB29" s="13">
        <f t="shared" si="17"/>
        <v>308</v>
      </c>
      <c r="IC29" s="13">
        <f t="shared" si="17"/>
        <v>402</v>
      </c>
      <c r="ID29" s="13">
        <f t="shared" si="17"/>
        <v>430</v>
      </c>
      <c r="IE29" s="13">
        <f t="shared" ref="IE29:IJ29" si="18">IE25+IE24+IE23+IE22</f>
        <v>419</v>
      </c>
      <c r="IF29" s="13">
        <f t="shared" si="18"/>
        <v>418</v>
      </c>
      <c r="IG29" s="13">
        <f t="shared" si="18"/>
        <v>399</v>
      </c>
      <c r="IH29" s="13">
        <f t="shared" si="18"/>
        <v>353</v>
      </c>
      <c r="II29" s="13">
        <f t="shared" si="18"/>
        <v>373</v>
      </c>
      <c r="IJ29" s="13">
        <f t="shared" si="18"/>
        <v>405</v>
      </c>
      <c r="IK29" s="13">
        <f t="shared" ref="IK29" si="19">IK25+IK24+IK23+IK22</f>
        <v>379</v>
      </c>
    </row>
    <row r="30" spans="1:245" s="166" customFormat="1" ht="14.25" customHeight="1" x14ac:dyDescent="0.35">
      <c r="A30" s="209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20">AZ36</f>
        <v>39300</v>
      </c>
      <c r="BA30" s="127">
        <f t="shared" si="20"/>
        <v>39331</v>
      </c>
      <c r="BB30" s="127">
        <f t="shared" si="20"/>
        <v>39361</v>
      </c>
      <c r="BC30" s="127">
        <f t="shared" si="20"/>
        <v>39392</v>
      </c>
      <c r="BD30" s="127">
        <f t="shared" si="20"/>
        <v>39422</v>
      </c>
      <c r="BE30" s="127">
        <f t="shared" si="20"/>
        <v>39453</v>
      </c>
      <c r="BF30" s="127">
        <f t="shared" si="20"/>
        <v>39484</v>
      </c>
      <c r="BG30" s="127">
        <f t="shared" si="20"/>
        <v>39513</v>
      </c>
      <c r="BH30" s="127">
        <f t="shared" si="20"/>
        <v>39544</v>
      </c>
      <c r="BI30" s="127">
        <f t="shared" si="20"/>
        <v>39574</v>
      </c>
      <c r="BJ30" s="127">
        <f t="shared" si="20"/>
        <v>39605</v>
      </c>
      <c r="BK30" s="127">
        <f t="shared" si="20"/>
        <v>39635</v>
      </c>
      <c r="BL30" s="127">
        <f t="shared" si="20"/>
        <v>39666</v>
      </c>
      <c r="BM30" s="127">
        <f t="shared" si="20"/>
        <v>39697</v>
      </c>
      <c r="BN30" s="127">
        <f t="shared" si="20"/>
        <v>39727</v>
      </c>
      <c r="BO30" s="127">
        <f t="shared" si="20"/>
        <v>39758</v>
      </c>
      <c r="BP30" s="127">
        <f t="shared" si="20"/>
        <v>39788</v>
      </c>
      <c r="BQ30" s="127">
        <f t="shared" si="20"/>
        <v>39819</v>
      </c>
      <c r="BR30" s="127">
        <f t="shared" si="20"/>
        <v>39850</v>
      </c>
      <c r="BS30" s="127">
        <f t="shared" si="20"/>
        <v>39878</v>
      </c>
      <c r="BT30" s="127">
        <f t="shared" si="20"/>
        <v>39909</v>
      </c>
      <c r="BU30" s="127">
        <f t="shared" si="20"/>
        <v>39939</v>
      </c>
      <c r="BV30" s="127">
        <f t="shared" si="20"/>
        <v>39970</v>
      </c>
      <c r="BW30" s="127">
        <f t="shared" si="20"/>
        <v>40000</v>
      </c>
      <c r="BX30" s="127">
        <f t="shared" si="20"/>
        <v>40031</v>
      </c>
      <c r="BY30" s="127">
        <f t="shared" si="20"/>
        <v>40062</v>
      </c>
      <c r="BZ30" s="127">
        <f t="shared" si="20"/>
        <v>40092</v>
      </c>
      <c r="CA30" s="127">
        <f t="shared" si="20"/>
        <v>40123</v>
      </c>
      <c r="CB30" s="127">
        <f t="shared" si="20"/>
        <v>40153</v>
      </c>
      <c r="CC30" s="127">
        <f t="shared" si="20"/>
        <v>40184</v>
      </c>
      <c r="CD30" s="127">
        <f t="shared" si="20"/>
        <v>40215</v>
      </c>
      <c r="CE30" s="127">
        <f t="shared" si="20"/>
        <v>40243</v>
      </c>
      <c r="CF30" s="127">
        <f t="shared" si="20"/>
        <v>40274</v>
      </c>
      <c r="CG30" s="127">
        <f t="shared" si="20"/>
        <v>40304</v>
      </c>
      <c r="CH30" s="127">
        <f t="shared" si="20"/>
        <v>40335</v>
      </c>
      <c r="CI30" s="127">
        <f t="shared" si="20"/>
        <v>40365</v>
      </c>
      <c r="CJ30" s="127">
        <f t="shared" si="20"/>
        <v>40396</v>
      </c>
      <c r="CK30" s="127">
        <f t="shared" si="20"/>
        <v>40427</v>
      </c>
      <c r="CL30" s="127">
        <f t="shared" si="20"/>
        <v>40457</v>
      </c>
      <c r="CM30" s="127">
        <f t="shared" si="20"/>
        <v>40488</v>
      </c>
      <c r="CN30" s="127">
        <f t="shared" si="20"/>
        <v>40518</v>
      </c>
      <c r="CO30" s="127">
        <f t="shared" si="20"/>
        <v>40549</v>
      </c>
      <c r="CP30" s="127">
        <f t="shared" si="20"/>
        <v>40580</v>
      </c>
      <c r="CQ30" s="127">
        <f t="shared" si="20"/>
        <v>40608</v>
      </c>
      <c r="CR30" s="127">
        <f t="shared" si="20"/>
        <v>40639</v>
      </c>
      <c r="CS30" s="127">
        <f t="shared" si="20"/>
        <v>40669</v>
      </c>
      <c r="CT30" s="127">
        <f t="shared" si="20"/>
        <v>40700</v>
      </c>
      <c r="CU30" s="127">
        <f t="shared" si="20"/>
        <v>40730</v>
      </c>
      <c r="CV30" s="127">
        <f t="shared" si="20"/>
        <v>40761</v>
      </c>
      <c r="CW30" s="127">
        <f t="shared" si="20"/>
        <v>40792</v>
      </c>
      <c r="CX30" s="127">
        <f t="shared" si="20"/>
        <v>40822</v>
      </c>
      <c r="CY30" s="127">
        <f t="shared" si="20"/>
        <v>40853</v>
      </c>
      <c r="CZ30" s="127">
        <f t="shared" si="20"/>
        <v>40883</v>
      </c>
      <c r="DA30" s="127">
        <f t="shared" si="20"/>
        <v>40914</v>
      </c>
      <c r="DB30" s="127">
        <f t="shared" si="20"/>
        <v>40945</v>
      </c>
      <c r="DC30" s="127">
        <f t="shared" si="20"/>
        <v>40974</v>
      </c>
      <c r="DD30" s="127">
        <f t="shared" si="20"/>
        <v>41005</v>
      </c>
      <c r="DE30" s="127">
        <f t="shared" si="20"/>
        <v>41035</v>
      </c>
      <c r="DF30" s="127">
        <f t="shared" si="20"/>
        <v>41066</v>
      </c>
      <c r="DG30" s="127">
        <f t="shared" si="20"/>
        <v>41096</v>
      </c>
      <c r="DH30" s="127">
        <f t="shared" si="20"/>
        <v>41127</v>
      </c>
      <c r="DI30" s="127">
        <f t="shared" si="20"/>
        <v>41158</v>
      </c>
      <c r="DJ30" s="127">
        <f t="shared" si="20"/>
        <v>41188</v>
      </c>
      <c r="DK30" s="127">
        <f t="shared" si="20"/>
        <v>41219</v>
      </c>
      <c r="DL30" s="127">
        <f t="shared" si="20"/>
        <v>41249</v>
      </c>
      <c r="DM30" s="127">
        <f t="shared" si="20"/>
        <v>41280</v>
      </c>
      <c r="DN30" s="127">
        <f t="shared" si="20"/>
        <v>41311</v>
      </c>
      <c r="DO30" s="127">
        <f t="shared" si="20"/>
        <v>41339</v>
      </c>
      <c r="DP30" s="127">
        <f t="shared" si="20"/>
        <v>41370</v>
      </c>
      <c r="DQ30" s="127">
        <f t="shared" si="20"/>
        <v>41400</v>
      </c>
      <c r="DR30" s="127">
        <f t="shared" si="20"/>
        <v>41431</v>
      </c>
      <c r="DS30" s="127">
        <f t="shared" si="20"/>
        <v>41461</v>
      </c>
      <c r="DT30" s="127">
        <f t="shared" si="20"/>
        <v>41492</v>
      </c>
      <c r="DU30" s="127">
        <f t="shared" si="20"/>
        <v>41523</v>
      </c>
      <c r="DV30" s="127">
        <f t="shared" si="20"/>
        <v>41553</v>
      </c>
      <c r="DW30" s="127">
        <f t="shared" si="20"/>
        <v>41584</v>
      </c>
      <c r="DX30" s="127">
        <f t="shared" si="20"/>
        <v>41614</v>
      </c>
      <c r="DY30" s="127">
        <f t="shared" si="20"/>
        <v>41645</v>
      </c>
      <c r="DZ30" s="127">
        <f t="shared" si="20"/>
        <v>41676</v>
      </c>
      <c r="EA30" s="127">
        <f t="shared" si="20"/>
        <v>41704</v>
      </c>
      <c r="EB30" s="127">
        <f t="shared" si="20"/>
        <v>41735</v>
      </c>
      <c r="EC30" s="127">
        <f t="shared" si="20"/>
        <v>41765</v>
      </c>
      <c r="ED30" s="127">
        <f t="shared" si="20"/>
        <v>41796</v>
      </c>
      <c r="EE30" s="127">
        <f t="shared" si="20"/>
        <v>41826</v>
      </c>
      <c r="EF30" s="127">
        <f t="shared" si="20"/>
        <v>41857</v>
      </c>
      <c r="EG30" s="127">
        <f t="shared" si="20"/>
        <v>41888</v>
      </c>
      <c r="EH30" s="127">
        <f t="shared" si="20"/>
        <v>41918</v>
      </c>
      <c r="EI30" s="127">
        <f t="shared" si="20"/>
        <v>41949</v>
      </c>
      <c r="EJ30" s="127">
        <f t="shared" si="20"/>
        <v>41979</v>
      </c>
      <c r="EK30" s="127">
        <f t="shared" si="20"/>
        <v>42010</v>
      </c>
      <c r="EL30" s="127">
        <f t="shared" si="20"/>
        <v>42041</v>
      </c>
      <c r="EM30" s="127">
        <f t="shared" si="20"/>
        <v>42069</v>
      </c>
      <c r="EN30" s="127">
        <f t="shared" si="20"/>
        <v>42100</v>
      </c>
      <c r="EO30" s="127">
        <f t="shared" si="20"/>
        <v>42130</v>
      </c>
      <c r="EP30" s="127">
        <f t="shared" si="20"/>
        <v>42161</v>
      </c>
      <c r="EQ30" s="127">
        <f t="shared" si="20"/>
        <v>42191</v>
      </c>
      <c r="ER30" s="127">
        <f t="shared" si="20"/>
        <v>42222</v>
      </c>
      <c r="ES30" s="127">
        <f t="shared" si="20"/>
        <v>42253</v>
      </c>
      <c r="ET30" s="127">
        <f t="shared" si="20"/>
        <v>42283</v>
      </c>
      <c r="EU30" s="127">
        <f t="shared" si="20"/>
        <v>42314</v>
      </c>
      <c r="EV30" s="127">
        <f t="shared" si="20"/>
        <v>42344</v>
      </c>
      <c r="EW30" s="127">
        <f t="shared" si="20"/>
        <v>42375</v>
      </c>
      <c r="EX30" s="127">
        <f t="shared" si="20"/>
        <v>42406</v>
      </c>
      <c r="EY30" s="127">
        <f t="shared" si="20"/>
        <v>42435</v>
      </c>
      <c r="EZ30" s="127">
        <f t="shared" si="20"/>
        <v>42466</v>
      </c>
      <c r="FA30" s="127">
        <f t="shared" si="20"/>
        <v>42496</v>
      </c>
      <c r="FB30" s="127">
        <f t="shared" si="20"/>
        <v>42527</v>
      </c>
      <c r="FC30" s="127">
        <f t="shared" si="20"/>
        <v>42557</v>
      </c>
      <c r="FD30" s="127">
        <f t="shared" si="20"/>
        <v>42588</v>
      </c>
      <c r="FE30" s="127">
        <f t="shared" si="20"/>
        <v>42619</v>
      </c>
      <c r="FF30" s="127">
        <f t="shared" si="20"/>
        <v>42649</v>
      </c>
      <c r="FG30" s="127">
        <f t="shared" si="20"/>
        <v>42680</v>
      </c>
      <c r="FH30" s="127">
        <f t="shared" si="20"/>
        <v>42710</v>
      </c>
      <c r="FI30" s="127">
        <f t="shared" si="20"/>
        <v>42741</v>
      </c>
      <c r="FJ30" s="127">
        <f t="shared" si="20"/>
        <v>42772</v>
      </c>
      <c r="FK30" s="127">
        <f t="shared" si="20"/>
        <v>42800</v>
      </c>
      <c r="FL30" s="127">
        <f t="shared" si="20"/>
        <v>42831</v>
      </c>
      <c r="FM30" s="127">
        <f t="shared" si="20"/>
        <v>42861</v>
      </c>
      <c r="FN30" s="127">
        <f t="shared" si="20"/>
        <v>42892</v>
      </c>
      <c r="FO30" s="127">
        <f t="shared" si="20"/>
        <v>42922</v>
      </c>
      <c r="FP30" s="127">
        <f t="shared" si="20"/>
        <v>42953</v>
      </c>
      <c r="FQ30" s="128">
        <f t="shared" si="20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</row>
    <row r="31" spans="1:245" s="161" customFormat="1" ht="14.25" customHeight="1" x14ac:dyDescent="0.35">
      <c r="A31" s="214" t="s">
        <v>392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21">AZ21-AZ22</f>
        <v>2719</v>
      </c>
      <c r="BA31" s="13">
        <f t="shared" si="21"/>
        <v>2712</v>
      </c>
      <c r="BB31" s="13">
        <f t="shared" si="21"/>
        <v>2667</v>
      </c>
      <c r="BC31" s="13">
        <f t="shared" si="21"/>
        <v>2657</v>
      </c>
      <c r="BD31" s="13">
        <f t="shared" si="21"/>
        <v>2599</v>
      </c>
      <c r="BE31" s="13">
        <f t="shared" si="21"/>
        <v>2350</v>
      </c>
      <c r="BF31" s="13">
        <f t="shared" si="21"/>
        <v>2454</v>
      </c>
      <c r="BG31" s="13">
        <f t="shared" si="21"/>
        <v>2499</v>
      </c>
      <c r="BH31" s="13">
        <f t="shared" si="21"/>
        <v>2627</v>
      </c>
      <c r="BI31" s="13">
        <f t="shared" si="21"/>
        <v>2527</v>
      </c>
      <c r="BJ31" s="13">
        <f t="shared" si="21"/>
        <v>2553</v>
      </c>
      <c r="BK31" s="13">
        <f t="shared" si="21"/>
        <v>2559</v>
      </c>
      <c r="BL31" s="13">
        <f t="shared" si="21"/>
        <v>2420</v>
      </c>
      <c r="BM31" s="13">
        <f t="shared" si="21"/>
        <v>2500</v>
      </c>
      <c r="BN31" s="13">
        <f t="shared" si="21"/>
        <v>2500</v>
      </c>
      <c r="BO31" s="13">
        <f t="shared" si="21"/>
        <v>2487</v>
      </c>
      <c r="BP31" s="13">
        <f t="shared" si="21"/>
        <v>2226</v>
      </c>
      <c r="BQ31" s="13">
        <f t="shared" si="21"/>
        <v>2331</v>
      </c>
      <c r="BR31" s="13">
        <f t="shared" si="21"/>
        <v>2373</v>
      </c>
      <c r="BS31" s="13">
        <f t="shared" si="21"/>
        <v>2468</v>
      </c>
      <c r="BT31" s="13">
        <f t="shared" si="21"/>
        <v>2476</v>
      </c>
      <c r="BU31" s="13">
        <f t="shared" si="21"/>
        <v>2484</v>
      </c>
      <c r="BV31" s="13">
        <f t="shared" si="21"/>
        <v>2439</v>
      </c>
      <c r="BW31" s="13">
        <f t="shared" si="21"/>
        <v>2423</v>
      </c>
      <c r="BX31" s="13">
        <f t="shared" si="21"/>
        <v>2419</v>
      </c>
      <c r="BY31" s="13">
        <f t="shared" si="21"/>
        <v>2383</v>
      </c>
      <c r="BZ31" s="13">
        <f t="shared" si="21"/>
        <v>2373</v>
      </c>
      <c r="CA31" s="13">
        <f t="shared" si="21"/>
        <v>2289</v>
      </c>
      <c r="CB31" s="13">
        <f t="shared" si="21"/>
        <v>2028</v>
      </c>
      <c r="CC31" s="13">
        <f t="shared" si="21"/>
        <v>2084</v>
      </c>
      <c r="CD31" s="13">
        <f t="shared" si="21"/>
        <v>2181</v>
      </c>
      <c r="CE31" s="13">
        <f t="shared" si="21"/>
        <v>2282</v>
      </c>
      <c r="CF31" s="13">
        <f t="shared" si="21"/>
        <v>2324</v>
      </c>
      <c r="CG31" s="13">
        <f t="shared" si="21"/>
        <v>2362</v>
      </c>
      <c r="CH31" s="13">
        <f t="shared" si="21"/>
        <v>2283</v>
      </c>
      <c r="CI31" s="13">
        <f t="shared" si="21"/>
        <v>2280</v>
      </c>
      <c r="CJ31" s="13">
        <f t="shared" si="21"/>
        <v>2191</v>
      </c>
      <c r="CK31" s="13">
        <f t="shared" si="21"/>
        <v>2132</v>
      </c>
      <c r="CL31" s="13">
        <f t="shared" si="21"/>
        <v>2030</v>
      </c>
      <c r="CM31" s="13">
        <f t="shared" si="21"/>
        <v>1984</v>
      </c>
      <c r="CN31" s="13">
        <f t="shared" si="21"/>
        <v>1801</v>
      </c>
      <c r="CO31" s="13">
        <f t="shared" si="21"/>
        <v>1847</v>
      </c>
      <c r="CP31" s="13">
        <f t="shared" si="21"/>
        <v>1892</v>
      </c>
      <c r="CQ31" s="13">
        <f t="shared" si="21"/>
        <v>1965</v>
      </c>
      <c r="CR31" s="13">
        <f t="shared" si="21"/>
        <v>1949</v>
      </c>
      <c r="CS31" s="13">
        <f t="shared" si="21"/>
        <v>1963</v>
      </c>
      <c r="CT31" s="13">
        <f t="shared" si="21"/>
        <v>1938</v>
      </c>
      <c r="CU31" s="13">
        <f t="shared" si="21"/>
        <v>1880</v>
      </c>
      <c r="CV31" s="13">
        <f t="shared" si="21"/>
        <v>1849</v>
      </c>
      <c r="CW31" s="13">
        <f t="shared" si="21"/>
        <v>1784</v>
      </c>
      <c r="CX31" s="13">
        <f t="shared" si="21"/>
        <v>1872</v>
      </c>
      <c r="CY31" s="13">
        <f t="shared" si="21"/>
        <v>1770</v>
      </c>
      <c r="CZ31" s="13">
        <f t="shared" si="21"/>
        <v>1706</v>
      </c>
      <c r="DA31" s="13">
        <f t="shared" si="21"/>
        <v>1726</v>
      </c>
      <c r="DB31" s="13">
        <f t="shared" si="21"/>
        <v>1784</v>
      </c>
      <c r="DC31" s="13">
        <f t="shared" si="21"/>
        <v>1836</v>
      </c>
      <c r="DD31" s="13">
        <f t="shared" si="21"/>
        <v>1860</v>
      </c>
      <c r="DE31" s="13">
        <f t="shared" si="21"/>
        <v>1873</v>
      </c>
      <c r="DF31" s="13">
        <f t="shared" si="21"/>
        <v>1805</v>
      </c>
      <c r="DG31" s="13">
        <f t="shared" si="21"/>
        <v>1815</v>
      </c>
      <c r="DH31" s="13">
        <f t="shared" si="21"/>
        <v>1798</v>
      </c>
      <c r="DI31" s="13">
        <f t="shared" si="21"/>
        <v>1782</v>
      </c>
      <c r="DJ31" s="13">
        <f t="shared" si="21"/>
        <v>1806</v>
      </c>
      <c r="DK31" s="13">
        <f t="shared" si="21"/>
        <v>1772</v>
      </c>
      <c r="DL31" s="13">
        <f t="shared" si="21"/>
        <v>1640</v>
      </c>
      <c r="DM31" s="13">
        <f t="shared" si="21"/>
        <v>1714</v>
      </c>
      <c r="DN31" s="13">
        <f t="shared" si="21"/>
        <v>1783</v>
      </c>
      <c r="DO31" s="13">
        <f t="shared" si="21"/>
        <v>1830</v>
      </c>
      <c r="DP31" s="13">
        <f t="shared" si="21"/>
        <v>1899</v>
      </c>
      <c r="DQ31" s="13">
        <f t="shared" si="21"/>
        <v>1895</v>
      </c>
      <c r="DR31" s="13">
        <f t="shared" si="21"/>
        <v>1851</v>
      </c>
      <c r="DS31" s="13">
        <f t="shared" si="21"/>
        <v>1826</v>
      </c>
      <c r="DT31" s="13">
        <f t="shared" si="21"/>
        <v>1821</v>
      </c>
      <c r="DU31" s="13">
        <f t="shared" si="21"/>
        <v>1688</v>
      </c>
      <c r="DV31" s="13">
        <f t="shared" si="21"/>
        <v>1771</v>
      </c>
      <c r="DW31" s="13">
        <f t="shared" si="21"/>
        <v>1751</v>
      </c>
      <c r="DX31" s="13">
        <f t="shared" si="21"/>
        <v>1628</v>
      </c>
      <c r="DY31" s="13">
        <f t="shared" si="21"/>
        <v>1685</v>
      </c>
      <c r="DZ31" s="13">
        <f t="shared" si="21"/>
        <v>1765</v>
      </c>
      <c r="EA31" s="13">
        <f t="shared" si="21"/>
        <v>1893</v>
      </c>
      <c r="EB31" s="13">
        <f t="shared" si="21"/>
        <v>1899</v>
      </c>
      <c r="EC31" s="13">
        <f t="shared" si="21"/>
        <v>1954</v>
      </c>
      <c r="ED31" s="13">
        <f t="shared" si="21"/>
        <v>1959</v>
      </c>
      <c r="EE31" s="13">
        <f t="shared" si="21"/>
        <v>1850</v>
      </c>
      <c r="EF31" s="13">
        <f t="shared" si="21"/>
        <v>1964</v>
      </c>
      <c r="EG31" s="13">
        <f t="shared" si="21"/>
        <v>1908</v>
      </c>
      <c r="EH31" s="13">
        <f t="shared" si="21"/>
        <v>1883</v>
      </c>
      <c r="EI31" s="13">
        <f t="shared" si="21"/>
        <v>1874</v>
      </c>
      <c r="EJ31" s="13">
        <f t="shared" si="21"/>
        <v>1650</v>
      </c>
      <c r="EK31" s="13">
        <f t="shared" si="21"/>
        <v>1718</v>
      </c>
      <c r="EL31" s="13">
        <f t="shared" si="21"/>
        <v>1794</v>
      </c>
      <c r="EM31" s="13">
        <f t="shared" si="21"/>
        <v>1864</v>
      </c>
      <c r="EN31" s="13">
        <f t="shared" si="21"/>
        <v>1897</v>
      </c>
      <c r="EO31" s="13">
        <f t="shared" si="21"/>
        <v>1896</v>
      </c>
      <c r="EP31" s="13">
        <f t="shared" si="21"/>
        <v>1872</v>
      </c>
      <c r="EQ31" s="13">
        <f t="shared" si="21"/>
        <v>1828</v>
      </c>
      <c r="ER31" s="13">
        <f t="shared" si="21"/>
        <v>1828</v>
      </c>
      <c r="ES31" s="13">
        <f t="shared" si="21"/>
        <v>1794</v>
      </c>
      <c r="ET31" s="13">
        <f t="shared" si="21"/>
        <v>1751</v>
      </c>
      <c r="EU31" s="13">
        <f t="shared" si="21"/>
        <v>1692</v>
      </c>
      <c r="EV31" s="13">
        <f t="shared" si="21"/>
        <v>1551</v>
      </c>
      <c r="EW31" s="13">
        <f t="shared" si="21"/>
        <v>1576</v>
      </c>
      <c r="EX31" s="13">
        <f t="shared" si="21"/>
        <v>1649</v>
      </c>
      <c r="EY31" s="13">
        <f t="shared" si="21"/>
        <v>1753</v>
      </c>
      <c r="EZ31" s="13">
        <f t="shared" si="21"/>
        <v>1803</v>
      </c>
      <c r="FA31" s="13">
        <f t="shared" si="21"/>
        <v>1722</v>
      </c>
      <c r="FB31" s="13">
        <f t="shared" si="21"/>
        <v>1726</v>
      </c>
      <c r="FC31" s="13">
        <f t="shared" si="21"/>
        <v>1668</v>
      </c>
      <c r="FD31" s="13">
        <f t="shared" si="21"/>
        <v>1624</v>
      </c>
      <c r="FE31" s="13">
        <f t="shared" si="21"/>
        <v>1617</v>
      </c>
      <c r="FF31" s="13">
        <f t="shared" si="21"/>
        <v>1602</v>
      </c>
      <c r="FG31" s="13">
        <f t="shared" si="21"/>
        <v>1508</v>
      </c>
      <c r="FH31" s="13">
        <f t="shared" si="21"/>
        <v>1403</v>
      </c>
      <c r="FI31" s="13">
        <f t="shared" si="21"/>
        <v>1439</v>
      </c>
      <c r="FJ31" s="13">
        <f t="shared" si="21"/>
        <v>1494</v>
      </c>
      <c r="FK31" s="13">
        <f t="shared" si="21"/>
        <v>1499</v>
      </c>
      <c r="FL31" s="13">
        <f t="shared" si="21"/>
        <v>1526</v>
      </c>
      <c r="FM31" s="13">
        <f t="shared" si="21"/>
        <v>1540</v>
      </c>
      <c r="FN31" s="13">
        <f t="shared" si="21"/>
        <v>1508</v>
      </c>
      <c r="FO31" s="13">
        <f t="shared" si="21"/>
        <v>1498</v>
      </c>
      <c r="FP31" s="13">
        <f t="shared" si="21"/>
        <v>1504</v>
      </c>
      <c r="FQ31" s="13">
        <f t="shared" si="21"/>
        <v>1477</v>
      </c>
      <c r="FR31" s="13">
        <f t="shared" si="21"/>
        <v>1488</v>
      </c>
      <c r="FS31" s="13">
        <f t="shared" si="21"/>
        <v>1443</v>
      </c>
      <c r="FT31" s="13">
        <f t="shared" si="21"/>
        <v>1347</v>
      </c>
      <c r="FU31" s="13">
        <f t="shared" si="21"/>
        <v>1358</v>
      </c>
      <c r="FV31" s="13">
        <f t="shared" si="21"/>
        <v>1428</v>
      </c>
      <c r="FW31" s="13">
        <f t="shared" si="21"/>
        <v>1500</v>
      </c>
      <c r="FX31" s="13">
        <f t="shared" si="21"/>
        <v>1489</v>
      </c>
      <c r="FY31" s="13">
        <f t="shared" si="21"/>
        <v>1507</v>
      </c>
      <c r="FZ31" s="13">
        <f t="shared" si="21"/>
        <v>1459</v>
      </c>
      <c r="GA31" s="13">
        <f t="shared" si="21"/>
        <v>1455</v>
      </c>
      <c r="GB31" s="13">
        <f t="shared" si="21"/>
        <v>1519</v>
      </c>
      <c r="GC31" s="13">
        <f t="shared" si="21"/>
        <v>1498</v>
      </c>
      <c r="GD31" s="13">
        <f t="shared" si="21"/>
        <v>1523</v>
      </c>
      <c r="GE31" s="13">
        <f t="shared" si="21"/>
        <v>1507</v>
      </c>
      <c r="GF31" s="13">
        <f t="shared" si="21"/>
        <v>1434</v>
      </c>
      <c r="GG31" s="13">
        <f t="shared" si="21"/>
        <v>1487</v>
      </c>
      <c r="GH31" s="13">
        <f t="shared" si="21"/>
        <v>1547</v>
      </c>
      <c r="GI31" s="13">
        <f t="shared" si="21"/>
        <v>1641</v>
      </c>
      <c r="GJ31" s="13">
        <f t="shared" si="21"/>
        <v>1662</v>
      </c>
      <c r="GK31" s="13">
        <f t="shared" si="21"/>
        <v>1620</v>
      </c>
      <c r="GL31" s="13">
        <f t="shared" si="21"/>
        <v>1574</v>
      </c>
      <c r="GM31" s="13">
        <f t="shared" si="21"/>
        <v>1502</v>
      </c>
      <c r="GN31" s="13">
        <f t="shared" si="21"/>
        <v>1491</v>
      </c>
      <c r="GO31" s="13">
        <f t="shared" si="21"/>
        <v>1465</v>
      </c>
      <c r="GP31" s="13">
        <f t="shared" si="21"/>
        <v>1482</v>
      </c>
      <c r="GQ31" s="13">
        <f t="shared" si="21"/>
        <v>1493</v>
      </c>
      <c r="GR31" s="13">
        <f t="shared" si="21"/>
        <v>1336</v>
      </c>
      <c r="GS31" s="13">
        <f t="shared" si="21"/>
        <v>1330</v>
      </c>
      <c r="GT31" s="13">
        <f t="shared" si="21"/>
        <v>1324</v>
      </c>
      <c r="GU31" s="13">
        <f t="shared" si="21"/>
        <v>1356</v>
      </c>
      <c r="GV31" s="13">
        <f t="shared" si="21"/>
        <v>1316</v>
      </c>
      <c r="GW31" s="13">
        <f t="shared" si="21"/>
        <v>1233</v>
      </c>
      <c r="GX31" s="13">
        <f t="shared" si="21"/>
        <v>965</v>
      </c>
      <c r="GY31" s="13">
        <f t="shared" si="21"/>
        <v>873</v>
      </c>
      <c r="GZ31" s="13">
        <f t="shared" si="21"/>
        <v>715</v>
      </c>
      <c r="HA31" s="13">
        <f t="shared" si="21"/>
        <v>679</v>
      </c>
      <c r="HB31" s="13">
        <f t="shared" si="21"/>
        <v>646</v>
      </c>
      <c r="HC31" s="13">
        <f t="shared" si="21"/>
        <v>618</v>
      </c>
      <c r="HD31" s="13">
        <f t="shared" si="21"/>
        <v>556</v>
      </c>
      <c r="HE31" s="13">
        <f t="shared" si="21"/>
        <v>443</v>
      </c>
      <c r="HF31" s="13">
        <f t="shared" si="21"/>
        <v>413</v>
      </c>
      <c r="HG31" s="13">
        <v>359</v>
      </c>
      <c r="HH31" s="13">
        <f t="shared" si="21"/>
        <v>388</v>
      </c>
      <c r="HI31" s="13">
        <f t="shared" si="21"/>
        <v>400</v>
      </c>
      <c r="HJ31" s="13">
        <f>HJ21-HJ22</f>
        <v>422</v>
      </c>
      <c r="HK31" s="13">
        <f>HK21-HK22</f>
        <v>476</v>
      </c>
      <c r="HL31" s="13">
        <f t="shared" ref="HL31:HQ31" si="22">HL21-HL22</f>
        <v>500</v>
      </c>
      <c r="HM31" s="13">
        <v>497</v>
      </c>
      <c r="HN31" s="13">
        <f t="shared" si="22"/>
        <v>425</v>
      </c>
      <c r="HO31" s="13">
        <f t="shared" si="22"/>
        <v>377</v>
      </c>
      <c r="HP31" s="13">
        <f t="shared" si="22"/>
        <v>309</v>
      </c>
      <c r="HQ31" s="13">
        <f t="shared" si="22"/>
        <v>281</v>
      </c>
      <c r="HR31" s="13">
        <v>261</v>
      </c>
      <c r="HS31" s="13">
        <f t="shared" ref="HS31:ID31" si="23">HS21-HS22</f>
        <v>264</v>
      </c>
      <c r="HT31" s="13">
        <f t="shared" si="23"/>
        <v>322</v>
      </c>
      <c r="HU31" s="13">
        <f t="shared" si="23"/>
        <v>412</v>
      </c>
      <c r="HV31" s="13">
        <f t="shared" si="23"/>
        <v>529</v>
      </c>
      <c r="HW31" s="13">
        <f t="shared" si="23"/>
        <v>560</v>
      </c>
      <c r="HX31" s="13">
        <f t="shared" si="23"/>
        <v>546</v>
      </c>
      <c r="HY31" s="163">
        <f t="shared" si="23"/>
        <v>509</v>
      </c>
      <c r="HZ31" s="13">
        <f t="shared" si="23"/>
        <v>509</v>
      </c>
      <c r="IA31" s="13">
        <f t="shared" si="23"/>
        <v>529</v>
      </c>
      <c r="IB31" s="13">
        <f t="shared" si="23"/>
        <v>455</v>
      </c>
      <c r="IC31" s="13">
        <f t="shared" si="23"/>
        <v>391</v>
      </c>
      <c r="ID31" s="13">
        <f t="shared" si="23"/>
        <v>372</v>
      </c>
      <c r="IE31" s="13">
        <f t="shared" ref="IE31:IJ31" si="24">IE21-IE22</f>
        <v>356</v>
      </c>
      <c r="IF31" s="13">
        <f t="shared" si="24"/>
        <v>371</v>
      </c>
      <c r="IG31" s="13">
        <f t="shared" si="24"/>
        <v>382</v>
      </c>
      <c r="IH31" s="13">
        <f t="shared" si="24"/>
        <v>410</v>
      </c>
      <c r="II31" s="13">
        <f t="shared" si="24"/>
        <v>451</v>
      </c>
      <c r="IJ31" s="13">
        <f t="shared" si="24"/>
        <v>470</v>
      </c>
      <c r="IK31" s="13">
        <f t="shared" ref="IK31" si="25">IK21-IK22</f>
        <v>489</v>
      </c>
    </row>
    <row r="32" spans="1:245" s="161" customFormat="1" ht="14.25" customHeight="1" x14ac:dyDescent="0.35">
      <c r="A32" s="214" t="s">
        <v>393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6">AZ20-AZ23</f>
        <v>1710</v>
      </c>
      <c r="BA32" s="13">
        <f t="shared" si="26"/>
        <v>1631</v>
      </c>
      <c r="BB32" s="13">
        <f t="shared" si="26"/>
        <v>1630</v>
      </c>
      <c r="BC32" s="13">
        <f t="shared" si="26"/>
        <v>1667</v>
      </c>
      <c r="BD32" s="13">
        <f t="shared" si="26"/>
        <v>1611</v>
      </c>
      <c r="BE32" s="13">
        <f t="shared" si="26"/>
        <v>1428</v>
      </c>
      <c r="BF32" s="13">
        <f t="shared" si="26"/>
        <v>1477</v>
      </c>
      <c r="BG32" s="13">
        <f t="shared" si="26"/>
        <v>1508</v>
      </c>
      <c r="BH32" s="13">
        <f t="shared" si="26"/>
        <v>1559</v>
      </c>
      <c r="BI32" s="13">
        <f t="shared" si="26"/>
        <v>1550</v>
      </c>
      <c r="BJ32" s="13">
        <f t="shared" si="26"/>
        <v>1520</v>
      </c>
      <c r="BK32" s="13">
        <f t="shared" si="26"/>
        <v>1510</v>
      </c>
      <c r="BL32" s="13">
        <f t="shared" si="26"/>
        <v>1463</v>
      </c>
      <c r="BM32" s="13">
        <f t="shared" si="26"/>
        <v>1600</v>
      </c>
      <c r="BN32" s="13">
        <f t="shared" si="26"/>
        <v>1537</v>
      </c>
      <c r="BO32" s="13">
        <f t="shared" si="26"/>
        <v>1534</v>
      </c>
      <c r="BP32" s="13">
        <f t="shared" si="26"/>
        <v>1314</v>
      </c>
      <c r="BQ32" s="13">
        <f t="shared" si="26"/>
        <v>1304</v>
      </c>
      <c r="BR32" s="13">
        <f t="shared" si="26"/>
        <v>1364</v>
      </c>
      <c r="BS32" s="13">
        <f t="shared" si="26"/>
        <v>1328</v>
      </c>
      <c r="BT32" s="13">
        <f t="shared" si="26"/>
        <v>1388</v>
      </c>
      <c r="BU32" s="13">
        <f t="shared" si="26"/>
        <v>1465</v>
      </c>
      <c r="BV32" s="13">
        <f t="shared" si="26"/>
        <v>1535</v>
      </c>
      <c r="BW32" s="13">
        <f t="shared" si="26"/>
        <v>1575</v>
      </c>
      <c r="BX32" s="13">
        <f t="shared" si="26"/>
        <v>1577</v>
      </c>
      <c r="BY32" s="13">
        <f t="shared" si="26"/>
        <v>1553</v>
      </c>
      <c r="BZ32" s="13">
        <f t="shared" si="26"/>
        <v>1500</v>
      </c>
      <c r="CA32" s="13">
        <f t="shared" si="26"/>
        <v>1525</v>
      </c>
      <c r="CB32" s="13">
        <f t="shared" si="26"/>
        <v>1343</v>
      </c>
      <c r="CC32" s="13">
        <f t="shared" si="26"/>
        <v>1320</v>
      </c>
      <c r="CD32" s="13">
        <f t="shared" si="26"/>
        <v>1289</v>
      </c>
      <c r="CE32" s="13">
        <f t="shared" si="26"/>
        <v>1367</v>
      </c>
      <c r="CF32" s="13">
        <f t="shared" si="26"/>
        <v>1412</v>
      </c>
      <c r="CG32" s="13">
        <f t="shared" si="26"/>
        <v>1380</v>
      </c>
      <c r="CH32" s="13">
        <f t="shared" si="26"/>
        <v>1367</v>
      </c>
      <c r="CI32" s="13">
        <f t="shared" si="26"/>
        <v>1359</v>
      </c>
      <c r="CJ32" s="13">
        <f t="shared" si="26"/>
        <v>1325</v>
      </c>
      <c r="CK32" s="13">
        <f t="shared" si="26"/>
        <v>1268</v>
      </c>
      <c r="CL32" s="13">
        <f t="shared" si="26"/>
        <v>1235</v>
      </c>
      <c r="CM32" s="13">
        <f t="shared" si="26"/>
        <v>1200</v>
      </c>
      <c r="CN32" s="13">
        <f t="shared" si="26"/>
        <v>1065</v>
      </c>
      <c r="CO32" s="13">
        <f t="shared" si="26"/>
        <v>1101</v>
      </c>
      <c r="CP32" s="13">
        <f t="shared" si="26"/>
        <v>1094</v>
      </c>
      <c r="CQ32" s="13">
        <f t="shared" si="26"/>
        <v>1143</v>
      </c>
      <c r="CR32" s="13">
        <f t="shared" si="26"/>
        <v>1139</v>
      </c>
      <c r="CS32" s="13">
        <f t="shared" si="26"/>
        <v>1147</v>
      </c>
      <c r="CT32" s="13">
        <f t="shared" si="26"/>
        <v>1167</v>
      </c>
      <c r="CU32" s="13">
        <f t="shared" si="26"/>
        <v>1182</v>
      </c>
      <c r="CV32" s="13">
        <f t="shared" si="26"/>
        <v>1146</v>
      </c>
      <c r="CW32" s="13">
        <f t="shared" si="26"/>
        <v>1133</v>
      </c>
      <c r="CX32" s="13">
        <f t="shared" si="26"/>
        <v>1131</v>
      </c>
      <c r="CY32" s="13">
        <f t="shared" si="26"/>
        <v>1115</v>
      </c>
      <c r="CZ32" s="13">
        <f t="shared" si="26"/>
        <v>1022</v>
      </c>
      <c r="DA32" s="13">
        <f t="shared" si="26"/>
        <v>1032</v>
      </c>
      <c r="DB32" s="13">
        <f t="shared" si="26"/>
        <v>1153</v>
      </c>
      <c r="DC32" s="13">
        <f t="shared" si="26"/>
        <v>1185</v>
      </c>
      <c r="DD32" s="13">
        <f t="shared" si="26"/>
        <v>1195</v>
      </c>
      <c r="DE32" s="13">
        <f t="shared" si="26"/>
        <v>1235</v>
      </c>
      <c r="DF32" s="13">
        <f t="shared" si="26"/>
        <v>1227</v>
      </c>
      <c r="DG32" s="13">
        <f t="shared" si="26"/>
        <v>1210</v>
      </c>
      <c r="DH32" s="13">
        <f t="shared" si="26"/>
        <v>1146</v>
      </c>
      <c r="DI32" s="13">
        <f t="shared" si="26"/>
        <v>1157</v>
      </c>
      <c r="DJ32" s="13">
        <f t="shared" si="26"/>
        <v>1124</v>
      </c>
      <c r="DK32" s="13">
        <f t="shared" si="26"/>
        <v>1117</v>
      </c>
      <c r="DL32" s="13">
        <f t="shared" si="26"/>
        <v>972</v>
      </c>
      <c r="DM32" s="13">
        <f t="shared" si="26"/>
        <v>1009</v>
      </c>
      <c r="DN32" s="13">
        <f t="shared" si="26"/>
        <v>1006</v>
      </c>
      <c r="DO32" s="13">
        <f t="shared" si="26"/>
        <v>989</v>
      </c>
      <c r="DP32" s="13">
        <f t="shared" si="26"/>
        <v>1080</v>
      </c>
      <c r="DQ32" s="13">
        <f t="shared" si="26"/>
        <v>1100</v>
      </c>
      <c r="DR32" s="13">
        <f t="shared" si="26"/>
        <v>1103</v>
      </c>
      <c r="DS32" s="13">
        <f t="shared" si="26"/>
        <v>1121</v>
      </c>
      <c r="DT32" s="13">
        <f t="shared" si="26"/>
        <v>1166</v>
      </c>
      <c r="DU32" s="13">
        <f t="shared" si="26"/>
        <v>1131</v>
      </c>
      <c r="DV32" s="13">
        <f t="shared" si="26"/>
        <v>1114</v>
      </c>
      <c r="DW32" s="13">
        <f t="shared" si="26"/>
        <v>1092</v>
      </c>
      <c r="DX32" s="13">
        <f t="shared" si="26"/>
        <v>1030</v>
      </c>
      <c r="DY32" s="13">
        <f t="shared" si="26"/>
        <v>1005</v>
      </c>
      <c r="DZ32" s="13">
        <f t="shared" si="26"/>
        <v>995</v>
      </c>
      <c r="EA32" s="13">
        <f t="shared" si="26"/>
        <v>1082</v>
      </c>
      <c r="EB32" s="13">
        <f t="shared" si="26"/>
        <v>1064</v>
      </c>
      <c r="EC32" s="13">
        <f t="shared" si="26"/>
        <v>1111</v>
      </c>
      <c r="ED32" s="13">
        <f t="shared" si="26"/>
        <v>1125</v>
      </c>
      <c r="EE32" s="13">
        <f t="shared" si="26"/>
        <v>1150</v>
      </c>
      <c r="EF32" s="13">
        <f t="shared" si="26"/>
        <v>1124</v>
      </c>
      <c r="EG32" s="13">
        <f t="shared" si="26"/>
        <v>1055</v>
      </c>
      <c r="EH32" s="13">
        <f t="shared" si="26"/>
        <v>1038</v>
      </c>
      <c r="EI32" s="13">
        <f t="shared" si="26"/>
        <v>1013</v>
      </c>
      <c r="EJ32" s="13">
        <f t="shared" si="26"/>
        <v>930</v>
      </c>
      <c r="EK32" s="13">
        <f t="shared" si="26"/>
        <v>937</v>
      </c>
      <c r="EL32" s="13">
        <f t="shared" si="26"/>
        <v>962</v>
      </c>
      <c r="EM32" s="13">
        <f t="shared" si="26"/>
        <v>974</v>
      </c>
      <c r="EN32" s="13">
        <f t="shared" si="26"/>
        <v>1015</v>
      </c>
      <c r="EO32" s="13">
        <f t="shared" si="26"/>
        <v>1055</v>
      </c>
      <c r="EP32" s="13">
        <f t="shared" si="26"/>
        <v>1066</v>
      </c>
      <c r="EQ32" s="13">
        <f t="shared" si="26"/>
        <v>1056</v>
      </c>
      <c r="ER32" s="13">
        <f t="shared" si="26"/>
        <v>1048</v>
      </c>
      <c r="ES32" s="13">
        <f t="shared" si="26"/>
        <v>1051</v>
      </c>
      <c r="ET32" s="13">
        <f t="shared" si="26"/>
        <v>1056</v>
      </c>
      <c r="EU32" s="13">
        <f t="shared" si="26"/>
        <v>1035</v>
      </c>
      <c r="EV32" s="13">
        <f t="shared" si="26"/>
        <v>946</v>
      </c>
      <c r="EW32" s="13">
        <f t="shared" si="26"/>
        <v>922</v>
      </c>
      <c r="EX32" s="13">
        <f t="shared" si="26"/>
        <v>942</v>
      </c>
      <c r="EY32" s="13">
        <f t="shared" si="26"/>
        <v>938</v>
      </c>
      <c r="EZ32" s="13">
        <f t="shared" si="26"/>
        <v>969</v>
      </c>
      <c r="FA32" s="13">
        <f t="shared" si="26"/>
        <v>934</v>
      </c>
      <c r="FB32" s="13">
        <f t="shared" si="26"/>
        <v>948</v>
      </c>
      <c r="FC32" s="13">
        <f t="shared" si="26"/>
        <v>921</v>
      </c>
      <c r="FD32" s="13">
        <f t="shared" si="26"/>
        <v>895</v>
      </c>
      <c r="FE32" s="13">
        <f t="shared" si="26"/>
        <v>881</v>
      </c>
      <c r="FF32" s="13">
        <f t="shared" si="26"/>
        <v>851</v>
      </c>
      <c r="FG32" s="13">
        <f t="shared" si="26"/>
        <v>822</v>
      </c>
      <c r="FH32" s="13">
        <f t="shared" si="26"/>
        <v>762</v>
      </c>
      <c r="FI32" s="13">
        <f t="shared" si="26"/>
        <v>780</v>
      </c>
      <c r="FJ32" s="13">
        <f t="shared" si="26"/>
        <v>800</v>
      </c>
      <c r="FK32" s="13">
        <f t="shared" si="26"/>
        <v>820</v>
      </c>
      <c r="FL32" s="13">
        <f t="shared" si="26"/>
        <v>814</v>
      </c>
      <c r="FM32" s="13">
        <f t="shared" si="26"/>
        <v>810</v>
      </c>
      <c r="FN32" s="13">
        <f t="shared" si="26"/>
        <v>799</v>
      </c>
      <c r="FO32" s="13">
        <f t="shared" si="26"/>
        <v>807</v>
      </c>
      <c r="FP32" s="13">
        <f t="shared" si="26"/>
        <v>794</v>
      </c>
      <c r="FQ32" s="13">
        <f t="shared" si="26"/>
        <v>763</v>
      </c>
      <c r="FR32" s="13">
        <f t="shared" si="26"/>
        <v>758</v>
      </c>
      <c r="FS32" s="13">
        <f t="shared" si="26"/>
        <v>739</v>
      </c>
      <c r="FT32" s="13">
        <f t="shared" si="26"/>
        <v>678</v>
      </c>
      <c r="FU32" s="13">
        <f t="shared" si="26"/>
        <v>679</v>
      </c>
      <c r="FV32" s="13">
        <f t="shared" si="26"/>
        <v>656</v>
      </c>
      <c r="FW32" s="13">
        <f t="shared" si="26"/>
        <v>678</v>
      </c>
      <c r="FX32" s="13">
        <f t="shared" si="26"/>
        <v>694</v>
      </c>
      <c r="FY32" s="13">
        <f t="shared" si="26"/>
        <v>707</v>
      </c>
      <c r="FZ32" s="13">
        <f t="shared" si="26"/>
        <v>739</v>
      </c>
      <c r="GA32" s="13">
        <f t="shared" si="26"/>
        <v>738</v>
      </c>
      <c r="GB32" s="13">
        <f t="shared" si="26"/>
        <v>746</v>
      </c>
      <c r="GC32" s="13">
        <f t="shared" si="26"/>
        <v>748</v>
      </c>
      <c r="GD32" s="13">
        <f t="shared" si="26"/>
        <v>763</v>
      </c>
      <c r="GE32" s="13">
        <f t="shared" si="26"/>
        <v>774</v>
      </c>
      <c r="GF32" s="13">
        <f t="shared" si="26"/>
        <v>702</v>
      </c>
      <c r="GG32" s="13">
        <f t="shared" si="26"/>
        <v>722</v>
      </c>
      <c r="GH32" s="13">
        <f t="shared" si="26"/>
        <v>762</v>
      </c>
      <c r="GI32" s="13">
        <f t="shared" si="26"/>
        <v>783</v>
      </c>
      <c r="GJ32" s="13">
        <f t="shared" si="26"/>
        <v>832</v>
      </c>
      <c r="GK32" s="13">
        <f t="shared" si="26"/>
        <v>863</v>
      </c>
      <c r="GL32" s="13">
        <f t="shared" si="26"/>
        <v>839</v>
      </c>
      <c r="GM32" s="13">
        <f t="shared" si="26"/>
        <v>838</v>
      </c>
      <c r="GN32" s="13">
        <f t="shared" si="26"/>
        <v>852</v>
      </c>
      <c r="GO32" s="13">
        <f t="shared" si="26"/>
        <v>838</v>
      </c>
      <c r="GP32" s="13">
        <f t="shared" si="26"/>
        <v>818</v>
      </c>
      <c r="GQ32" s="13">
        <f t="shared" si="26"/>
        <v>793</v>
      </c>
      <c r="GR32" s="13">
        <f t="shared" si="26"/>
        <v>707</v>
      </c>
      <c r="GS32" s="13">
        <f t="shared" si="26"/>
        <v>732</v>
      </c>
      <c r="GT32" s="13">
        <f t="shared" si="26"/>
        <v>752</v>
      </c>
      <c r="GU32" s="13">
        <f t="shared" si="26"/>
        <v>763</v>
      </c>
      <c r="GV32" s="13">
        <f t="shared" si="26"/>
        <v>756</v>
      </c>
      <c r="GW32" s="13">
        <f t="shared" si="26"/>
        <v>763</v>
      </c>
      <c r="GX32" s="13">
        <f t="shared" si="26"/>
        <v>722</v>
      </c>
      <c r="GY32" s="13">
        <f t="shared" si="26"/>
        <v>699</v>
      </c>
      <c r="GZ32" s="13">
        <f t="shared" si="26"/>
        <v>664</v>
      </c>
      <c r="HA32" s="13">
        <f t="shared" si="26"/>
        <v>669</v>
      </c>
      <c r="HB32" s="13">
        <f t="shared" si="26"/>
        <v>627</v>
      </c>
      <c r="HC32" s="13">
        <f t="shared" si="26"/>
        <v>603</v>
      </c>
      <c r="HD32" s="13">
        <f t="shared" si="26"/>
        <v>541</v>
      </c>
      <c r="HE32" s="13">
        <f t="shared" si="26"/>
        <v>541</v>
      </c>
      <c r="HF32" s="13">
        <f t="shared" si="26"/>
        <v>586</v>
      </c>
      <c r="HG32" s="13">
        <v>557</v>
      </c>
      <c r="HH32" s="13">
        <f t="shared" si="26"/>
        <v>576</v>
      </c>
      <c r="HI32" s="13">
        <f t="shared" ref="HI32:HN32" si="27">HI20-HI23</f>
        <v>572</v>
      </c>
      <c r="HJ32" s="13">
        <f>HJ20-HJ23</f>
        <v>590</v>
      </c>
      <c r="HK32" s="13">
        <f>HK20-HK23</f>
        <v>583</v>
      </c>
      <c r="HL32" s="13">
        <f t="shared" si="27"/>
        <v>568</v>
      </c>
      <c r="HM32" s="13">
        <v>542</v>
      </c>
      <c r="HN32" s="13">
        <f t="shared" si="27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3">
        <v>391</v>
      </c>
      <c r="HS32" s="13">
        <f t="shared" ref="HS32:IC32" si="28">HS20-HS23</f>
        <v>424</v>
      </c>
      <c r="HT32" s="13">
        <f t="shared" si="28"/>
        <v>400</v>
      </c>
      <c r="HU32" s="13">
        <f t="shared" si="28"/>
        <v>435</v>
      </c>
      <c r="HV32" s="13">
        <f t="shared" si="28"/>
        <v>465</v>
      </c>
      <c r="HW32" s="13">
        <f t="shared" si="28"/>
        <v>466</v>
      </c>
      <c r="HX32" s="13">
        <f t="shared" si="28"/>
        <v>470</v>
      </c>
      <c r="HY32" s="163">
        <f t="shared" si="28"/>
        <v>450</v>
      </c>
      <c r="HZ32" s="13">
        <f t="shared" si="28"/>
        <v>447</v>
      </c>
      <c r="IA32" s="13">
        <f t="shared" si="28"/>
        <v>390</v>
      </c>
      <c r="IB32" s="13">
        <f t="shared" si="28"/>
        <v>384</v>
      </c>
      <c r="IC32" s="13">
        <f t="shared" si="28"/>
        <v>381</v>
      </c>
      <c r="ID32" s="13">
        <f t="shared" ref="ID32:II32" si="29">ID20-ID23</f>
        <v>382</v>
      </c>
      <c r="IE32" s="13">
        <f t="shared" si="29"/>
        <v>373</v>
      </c>
      <c r="IF32" s="13">
        <f t="shared" si="29"/>
        <v>372</v>
      </c>
      <c r="IG32" s="13">
        <f t="shared" si="29"/>
        <v>357</v>
      </c>
      <c r="IH32" s="13">
        <f t="shared" si="29"/>
        <v>343</v>
      </c>
      <c r="II32" s="13">
        <f t="shared" si="29"/>
        <v>352</v>
      </c>
      <c r="IJ32" s="13">
        <f t="shared" ref="IJ32:IK32" si="30">IJ20-IJ23</f>
        <v>333</v>
      </c>
      <c r="IK32" s="13">
        <f t="shared" si="30"/>
        <v>320</v>
      </c>
    </row>
    <row r="33" spans="1:253" s="161" customFormat="1" ht="14.25" customHeight="1" x14ac:dyDescent="0.35">
      <c r="A33" s="214" t="s">
        <v>394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31">AZ19-AZ24</f>
        <v>113</v>
      </c>
      <c r="BA33" s="13">
        <f t="shared" si="31"/>
        <v>120</v>
      </c>
      <c r="BB33" s="13">
        <f t="shared" si="31"/>
        <v>121</v>
      </c>
      <c r="BC33" s="13">
        <f t="shared" si="31"/>
        <v>132</v>
      </c>
      <c r="BD33" s="13">
        <f t="shared" si="31"/>
        <v>124</v>
      </c>
      <c r="BE33" s="13">
        <f t="shared" si="31"/>
        <v>108</v>
      </c>
      <c r="BF33" s="13">
        <f t="shared" si="31"/>
        <v>115</v>
      </c>
      <c r="BG33" s="13">
        <f t="shared" si="31"/>
        <v>115</v>
      </c>
      <c r="BH33" s="13">
        <f t="shared" si="31"/>
        <v>110</v>
      </c>
      <c r="BI33" s="13">
        <f t="shared" si="31"/>
        <v>107</v>
      </c>
      <c r="BJ33" s="13">
        <f t="shared" si="31"/>
        <v>107</v>
      </c>
      <c r="BK33" s="13">
        <f t="shared" si="31"/>
        <v>101</v>
      </c>
      <c r="BL33" s="13">
        <f t="shared" si="31"/>
        <v>108</v>
      </c>
      <c r="BM33" s="13">
        <f t="shared" si="31"/>
        <v>103</v>
      </c>
      <c r="BN33" s="13">
        <f t="shared" si="31"/>
        <v>107</v>
      </c>
      <c r="BO33" s="13">
        <f t="shared" si="31"/>
        <v>108</v>
      </c>
      <c r="BP33" s="13">
        <f t="shared" si="31"/>
        <v>98</v>
      </c>
      <c r="BQ33" s="13">
        <f t="shared" si="31"/>
        <v>108</v>
      </c>
      <c r="BR33" s="13">
        <f t="shared" si="31"/>
        <v>113</v>
      </c>
      <c r="BS33" s="13">
        <f t="shared" si="31"/>
        <v>127</v>
      </c>
      <c r="BT33" s="13">
        <f t="shared" si="31"/>
        <v>128</v>
      </c>
      <c r="BU33" s="13">
        <f t="shared" si="31"/>
        <v>138</v>
      </c>
      <c r="BV33" s="13">
        <f t="shared" si="31"/>
        <v>141</v>
      </c>
      <c r="BW33" s="13">
        <f t="shared" si="31"/>
        <v>143</v>
      </c>
      <c r="BX33" s="13">
        <f t="shared" si="31"/>
        <v>145</v>
      </c>
      <c r="BY33" s="13">
        <f t="shared" si="31"/>
        <v>151</v>
      </c>
      <c r="BZ33" s="13">
        <f t="shared" si="31"/>
        <v>145</v>
      </c>
      <c r="CA33" s="13">
        <f t="shared" si="31"/>
        <v>151</v>
      </c>
      <c r="CB33" s="13">
        <f t="shared" si="31"/>
        <v>142</v>
      </c>
      <c r="CC33" s="13">
        <f t="shared" si="31"/>
        <v>144</v>
      </c>
      <c r="CD33" s="13">
        <f t="shared" si="31"/>
        <v>151</v>
      </c>
      <c r="CE33" s="13">
        <f t="shared" si="31"/>
        <v>136</v>
      </c>
      <c r="CF33" s="13">
        <f t="shared" si="31"/>
        <v>132</v>
      </c>
      <c r="CG33" s="13">
        <f t="shared" si="31"/>
        <v>133</v>
      </c>
      <c r="CH33" s="13">
        <f t="shared" si="31"/>
        <v>126</v>
      </c>
      <c r="CI33" s="13">
        <f t="shared" si="31"/>
        <v>123</v>
      </c>
      <c r="CJ33" s="13">
        <f t="shared" si="31"/>
        <v>124</v>
      </c>
      <c r="CK33" s="13">
        <f t="shared" si="31"/>
        <v>116</v>
      </c>
      <c r="CL33" s="13">
        <f t="shared" si="31"/>
        <v>113</v>
      </c>
      <c r="CM33" s="13">
        <f t="shared" si="31"/>
        <v>112</v>
      </c>
      <c r="CN33" s="13">
        <f t="shared" si="31"/>
        <v>109</v>
      </c>
      <c r="CO33" s="13">
        <f t="shared" si="31"/>
        <v>110</v>
      </c>
      <c r="CP33" s="13">
        <f t="shared" si="31"/>
        <v>128</v>
      </c>
      <c r="CQ33" s="13">
        <f t="shared" si="31"/>
        <v>142</v>
      </c>
      <c r="CR33" s="13">
        <f t="shared" si="31"/>
        <v>147</v>
      </c>
      <c r="CS33" s="13">
        <f t="shared" si="31"/>
        <v>145</v>
      </c>
      <c r="CT33" s="13">
        <f t="shared" si="31"/>
        <v>146</v>
      </c>
      <c r="CU33" s="13">
        <f t="shared" si="31"/>
        <v>147</v>
      </c>
      <c r="CV33" s="13">
        <f t="shared" si="31"/>
        <v>147</v>
      </c>
      <c r="CW33" s="13">
        <f t="shared" si="31"/>
        <v>141</v>
      </c>
      <c r="CX33" s="13">
        <f t="shared" si="31"/>
        <v>138</v>
      </c>
      <c r="CY33" s="13">
        <f t="shared" si="31"/>
        <v>138</v>
      </c>
      <c r="CZ33" s="13">
        <f t="shared" si="31"/>
        <v>116</v>
      </c>
      <c r="DA33" s="13">
        <f t="shared" si="31"/>
        <v>135</v>
      </c>
      <c r="DB33" s="13">
        <f t="shared" si="31"/>
        <v>139</v>
      </c>
      <c r="DC33" s="13">
        <f t="shared" si="31"/>
        <v>131</v>
      </c>
      <c r="DD33" s="13">
        <f t="shared" si="31"/>
        <v>136</v>
      </c>
      <c r="DE33" s="13">
        <f t="shared" si="31"/>
        <v>132</v>
      </c>
      <c r="DF33" s="13">
        <f t="shared" si="31"/>
        <v>113</v>
      </c>
      <c r="DG33" s="13">
        <f t="shared" si="31"/>
        <v>128</v>
      </c>
      <c r="DH33" s="13">
        <f t="shared" si="31"/>
        <v>129</v>
      </c>
      <c r="DI33" s="13">
        <f t="shared" si="31"/>
        <v>130</v>
      </c>
      <c r="DJ33" s="13">
        <f t="shared" si="31"/>
        <v>138</v>
      </c>
      <c r="DK33" s="13">
        <f t="shared" si="31"/>
        <v>127</v>
      </c>
      <c r="DL33" s="13">
        <f t="shared" si="31"/>
        <v>124</v>
      </c>
      <c r="DM33" s="13">
        <f t="shared" si="31"/>
        <v>129</v>
      </c>
      <c r="DN33" s="13">
        <f t="shared" si="31"/>
        <v>130</v>
      </c>
      <c r="DO33" s="13">
        <f t="shared" si="31"/>
        <v>135</v>
      </c>
      <c r="DP33" s="13">
        <f t="shared" si="31"/>
        <v>134</v>
      </c>
      <c r="DQ33" s="13">
        <f t="shared" si="31"/>
        <v>131</v>
      </c>
      <c r="DR33" s="13">
        <f t="shared" si="31"/>
        <v>126</v>
      </c>
      <c r="DS33" s="13">
        <f t="shared" si="31"/>
        <v>127</v>
      </c>
      <c r="DT33" s="13">
        <f t="shared" si="31"/>
        <v>132</v>
      </c>
      <c r="DU33" s="13">
        <f t="shared" si="31"/>
        <v>131</v>
      </c>
      <c r="DV33" s="13">
        <f t="shared" si="31"/>
        <v>129</v>
      </c>
      <c r="DW33" s="13">
        <f t="shared" si="31"/>
        <v>126</v>
      </c>
      <c r="DX33" s="13">
        <f t="shared" si="31"/>
        <v>129</v>
      </c>
      <c r="DY33" s="13">
        <f t="shared" si="31"/>
        <v>130</v>
      </c>
      <c r="DZ33" s="13">
        <f t="shared" si="31"/>
        <v>130</v>
      </c>
      <c r="EA33" s="13">
        <f t="shared" si="31"/>
        <v>130</v>
      </c>
      <c r="EB33" s="13">
        <f t="shared" si="31"/>
        <v>123</v>
      </c>
      <c r="EC33" s="13">
        <f t="shared" si="31"/>
        <v>112</v>
      </c>
      <c r="ED33" s="13">
        <f t="shared" si="31"/>
        <v>125</v>
      </c>
      <c r="EE33" s="13">
        <f t="shared" si="31"/>
        <v>125</v>
      </c>
      <c r="EF33" s="13">
        <f t="shared" si="31"/>
        <v>130</v>
      </c>
      <c r="EG33" s="13">
        <f t="shared" si="31"/>
        <v>130</v>
      </c>
      <c r="EH33" s="13">
        <f t="shared" si="31"/>
        <v>130</v>
      </c>
      <c r="EI33" s="13">
        <f t="shared" si="31"/>
        <v>120</v>
      </c>
      <c r="EJ33" s="13">
        <f t="shared" si="31"/>
        <v>111</v>
      </c>
      <c r="EK33" s="13">
        <f t="shared" si="31"/>
        <v>116</v>
      </c>
      <c r="EL33" s="13">
        <f t="shared" si="31"/>
        <v>110</v>
      </c>
      <c r="EM33" s="13">
        <f t="shared" si="31"/>
        <v>104</v>
      </c>
      <c r="EN33" s="13">
        <f t="shared" si="31"/>
        <v>103</v>
      </c>
      <c r="EO33" s="13">
        <f t="shared" si="31"/>
        <v>104</v>
      </c>
      <c r="EP33" s="13">
        <f t="shared" si="31"/>
        <v>101</v>
      </c>
      <c r="EQ33" s="13">
        <f t="shared" si="31"/>
        <v>105</v>
      </c>
      <c r="ER33" s="13">
        <f t="shared" si="31"/>
        <v>95</v>
      </c>
      <c r="ES33" s="13">
        <f t="shared" si="31"/>
        <v>99</v>
      </c>
      <c r="ET33" s="13">
        <f t="shared" si="31"/>
        <v>93</v>
      </c>
      <c r="EU33" s="13">
        <f t="shared" si="31"/>
        <v>97</v>
      </c>
      <c r="EV33" s="13">
        <f t="shared" si="31"/>
        <v>88</v>
      </c>
      <c r="EW33" s="13">
        <f t="shared" si="31"/>
        <v>89</v>
      </c>
      <c r="EX33" s="13">
        <f t="shared" si="31"/>
        <v>75</v>
      </c>
      <c r="EY33" s="13">
        <f t="shared" si="31"/>
        <v>78</v>
      </c>
      <c r="EZ33" s="13">
        <f t="shared" si="31"/>
        <v>78</v>
      </c>
      <c r="FA33" s="13">
        <f t="shared" si="31"/>
        <v>74</v>
      </c>
      <c r="FB33" s="13">
        <f t="shared" si="31"/>
        <v>74</v>
      </c>
      <c r="FC33" s="13">
        <f t="shared" si="31"/>
        <v>83</v>
      </c>
      <c r="FD33" s="13">
        <f t="shared" si="31"/>
        <v>75</v>
      </c>
      <c r="FE33" s="13">
        <f t="shared" si="31"/>
        <v>73</v>
      </c>
      <c r="FF33" s="13">
        <f t="shared" si="31"/>
        <v>74</v>
      </c>
      <c r="FG33" s="13">
        <f t="shared" si="31"/>
        <v>85</v>
      </c>
      <c r="FH33" s="13">
        <f t="shared" si="31"/>
        <v>69</v>
      </c>
      <c r="FI33" s="13">
        <f t="shared" si="31"/>
        <v>71</v>
      </c>
      <c r="FJ33" s="13">
        <f t="shared" si="31"/>
        <v>73</v>
      </c>
      <c r="FK33" s="13">
        <f t="shared" si="31"/>
        <v>67</v>
      </c>
      <c r="FL33" s="13">
        <f t="shared" si="31"/>
        <v>68</v>
      </c>
      <c r="FM33" s="13">
        <f t="shared" si="31"/>
        <v>68</v>
      </c>
      <c r="FN33" s="13">
        <f t="shared" si="31"/>
        <v>63</v>
      </c>
      <c r="FO33" s="13">
        <f t="shared" si="31"/>
        <v>65</v>
      </c>
      <c r="FP33" s="13">
        <f t="shared" si="31"/>
        <v>63</v>
      </c>
      <c r="FQ33" s="13">
        <f t="shared" si="31"/>
        <v>57</v>
      </c>
      <c r="FR33" s="13">
        <f t="shared" si="31"/>
        <v>64</v>
      </c>
      <c r="FS33" s="13">
        <f t="shared" si="31"/>
        <v>65</v>
      </c>
      <c r="FT33" s="13">
        <f t="shared" si="31"/>
        <v>58</v>
      </c>
      <c r="FU33" s="13">
        <f t="shared" si="31"/>
        <v>58</v>
      </c>
      <c r="FV33" s="13">
        <f t="shared" si="31"/>
        <v>57</v>
      </c>
      <c r="FW33" s="13">
        <f t="shared" si="31"/>
        <v>58</v>
      </c>
      <c r="FX33" s="13">
        <f t="shared" si="31"/>
        <v>54</v>
      </c>
      <c r="FY33" s="13">
        <f t="shared" si="31"/>
        <v>50</v>
      </c>
      <c r="FZ33" s="13">
        <f t="shared" si="31"/>
        <v>55</v>
      </c>
      <c r="GA33" s="13">
        <f t="shared" si="31"/>
        <v>53</v>
      </c>
      <c r="GB33" s="13">
        <f t="shared" si="31"/>
        <v>59</v>
      </c>
      <c r="GC33" s="13">
        <f t="shared" si="31"/>
        <v>58</v>
      </c>
      <c r="GD33" s="13">
        <f t="shared" si="31"/>
        <v>58</v>
      </c>
      <c r="GE33" s="13">
        <f t="shared" si="31"/>
        <v>59</v>
      </c>
      <c r="GF33" s="13">
        <f t="shared" si="31"/>
        <v>53</v>
      </c>
      <c r="GG33" s="13">
        <f t="shared" si="31"/>
        <v>55</v>
      </c>
      <c r="GH33" s="13">
        <f t="shared" si="31"/>
        <v>53</v>
      </c>
      <c r="GI33" s="13">
        <f t="shared" si="31"/>
        <v>58</v>
      </c>
      <c r="GJ33" s="13">
        <f t="shared" si="31"/>
        <v>60</v>
      </c>
      <c r="GK33" s="13">
        <f t="shared" si="31"/>
        <v>57</v>
      </c>
      <c r="GL33" s="13">
        <f t="shared" si="31"/>
        <v>51</v>
      </c>
      <c r="GM33" s="13">
        <f t="shared" si="31"/>
        <v>55</v>
      </c>
      <c r="GN33" s="13">
        <f t="shared" si="31"/>
        <v>62</v>
      </c>
      <c r="GO33" s="13">
        <f t="shared" si="31"/>
        <v>68</v>
      </c>
      <c r="GP33" s="13">
        <f t="shared" si="31"/>
        <v>67</v>
      </c>
      <c r="GQ33" s="13">
        <f t="shared" si="31"/>
        <v>60</v>
      </c>
      <c r="GR33" s="13">
        <f t="shared" si="31"/>
        <v>49</v>
      </c>
      <c r="GS33" s="13">
        <f t="shared" si="31"/>
        <v>45</v>
      </c>
      <c r="GT33" s="13">
        <f t="shared" si="31"/>
        <v>45</v>
      </c>
      <c r="GU33" s="13">
        <f t="shared" si="31"/>
        <v>43</v>
      </c>
      <c r="GV33" s="13">
        <f t="shared" si="31"/>
        <v>44</v>
      </c>
      <c r="GW33" s="13">
        <f t="shared" si="31"/>
        <v>46</v>
      </c>
      <c r="GX33" s="13">
        <f t="shared" si="31"/>
        <v>49</v>
      </c>
      <c r="GY33" s="13">
        <f t="shared" si="31"/>
        <v>50</v>
      </c>
      <c r="GZ33" s="13">
        <f t="shared" si="31"/>
        <v>49</v>
      </c>
      <c r="HA33" s="13">
        <f t="shared" si="31"/>
        <v>52</v>
      </c>
      <c r="HB33" s="13">
        <f t="shared" si="31"/>
        <v>54</v>
      </c>
      <c r="HC33" s="13">
        <f t="shared" si="31"/>
        <v>53</v>
      </c>
      <c r="HD33" s="13">
        <f t="shared" si="31"/>
        <v>45</v>
      </c>
      <c r="HE33" s="13">
        <f t="shared" si="31"/>
        <v>46</v>
      </c>
      <c r="HF33" s="13">
        <f t="shared" si="31"/>
        <v>51</v>
      </c>
      <c r="HG33" s="13">
        <v>50</v>
      </c>
      <c r="HH33" s="13">
        <f t="shared" si="31"/>
        <v>48</v>
      </c>
      <c r="HI33" s="13">
        <f t="shared" ref="HI33:HN33" si="32">HI19-HI24</f>
        <v>55</v>
      </c>
      <c r="HJ33" s="13">
        <f>HJ19-HJ24</f>
        <v>58</v>
      </c>
      <c r="HK33" s="13">
        <f>HK19-HK24</f>
        <v>54</v>
      </c>
      <c r="HL33" s="13">
        <f t="shared" si="32"/>
        <v>46</v>
      </c>
      <c r="HM33" s="13">
        <f t="shared" si="32"/>
        <v>46</v>
      </c>
      <c r="HN33" s="13">
        <f t="shared" si="32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3">
        <v>42</v>
      </c>
      <c r="HS33" s="13">
        <f t="shared" ref="HS33:IC33" si="33">HS19-HS24</f>
        <v>45</v>
      </c>
      <c r="HT33" s="13">
        <f t="shared" si="33"/>
        <v>45</v>
      </c>
      <c r="HU33" s="13">
        <f t="shared" si="33"/>
        <v>49</v>
      </c>
      <c r="HV33" s="13">
        <f t="shared" si="33"/>
        <v>45</v>
      </c>
      <c r="HW33" s="13">
        <f t="shared" si="33"/>
        <v>45</v>
      </c>
      <c r="HX33" s="13">
        <f t="shared" si="33"/>
        <v>37</v>
      </c>
      <c r="HY33" s="163">
        <f t="shared" si="33"/>
        <v>38</v>
      </c>
      <c r="HZ33" s="13">
        <f t="shared" si="33"/>
        <v>35</v>
      </c>
      <c r="IA33" s="13">
        <f t="shared" si="33"/>
        <v>36</v>
      </c>
      <c r="IB33" s="13">
        <f t="shared" si="33"/>
        <v>33</v>
      </c>
      <c r="IC33" s="13">
        <f t="shared" si="33"/>
        <v>36</v>
      </c>
      <c r="ID33" s="13">
        <f t="shared" ref="ID33:II33" si="34">ID19-ID24</f>
        <v>35</v>
      </c>
      <c r="IE33" s="13">
        <f t="shared" si="34"/>
        <v>30</v>
      </c>
      <c r="IF33" s="13">
        <f t="shared" si="34"/>
        <v>25</v>
      </c>
      <c r="IG33" s="13">
        <f t="shared" si="34"/>
        <v>28</v>
      </c>
      <c r="IH33" s="13">
        <f t="shared" si="34"/>
        <v>31</v>
      </c>
      <c r="II33" s="13">
        <f t="shared" si="34"/>
        <v>31</v>
      </c>
      <c r="IJ33" s="13">
        <f t="shared" ref="IJ33:IK33" si="35">IJ19-IJ24</f>
        <v>35</v>
      </c>
      <c r="IK33" s="13">
        <f t="shared" si="35"/>
        <v>34</v>
      </c>
    </row>
    <row r="34" spans="1:253" s="122" customFormat="1" ht="14.25" customHeight="1" x14ac:dyDescent="0.35">
      <c r="A34" s="200" t="s">
        <v>14</v>
      </c>
      <c r="AZ34" s="122">
        <f t="shared" ref="AZ34:HL34" si="36">SUM(AZ31:AZ33)</f>
        <v>4542</v>
      </c>
      <c r="BA34" s="122">
        <f t="shared" si="36"/>
        <v>4463</v>
      </c>
      <c r="BB34" s="122">
        <f t="shared" si="36"/>
        <v>4418</v>
      </c>
      <c r="BC34" s="122">
        <f t="shared" si="36"/>
        <v>4456</v>
      </c>
      <c r="BD34" s="122">
        <f t="shared" si="36"/>
        <v>4334</v>
      </c>
      <c r="BE34" s="122">
        <f t="shared" si="36"/>
        <v>3886</v>
      </c>
      <c r="BF34" s="122">
        <f t="shared" si="36"/>
        <v>4046</v>
      </c>
      <c r="BG34" s="122">
        <f t="shared" si="36"/>
        <v>4122</v>
      </c>
      <c r="BH34" s="122">
        <f t="shared" si="36"/>
        <v>4296</v>
      </c>
      <c r="BI34" s="122">
        <f t="shared" si="36"/>
        <v>4184</v>
      </c>
      <c r="BJ34" s="122">
        <f t="shared" si="36"/>
        <v>4180</v>
      </c>
      <c r="BK34" s="122">
        <f t="shared" si="36"/>
        <v>4170</v>
      </c>
      <c r="BL34" s="122">
        <f t="shared" si="36"/>
        <v>3991</v>
      </c>
      <c r="BM34" s="122">
        <f t="shared" si="36"/>
        <v>4203</v>
      </c>
      <c r="BN34" s="122">
        <f t="shared" si="36"/>
        <v>4144</v>
      </c>
      <c r="BO34" s="122">
        <f t="shared" si="36"/>
        <v>4129</v>
      </c>
      <c r="BP34" s="122">
        <f t="shared" si="36"/>
        <v>3638</v>
      </c>
      <c r="BQ34" s="122">
        <f t="shared" si="36"/>
        <v>3743</v>
      </c>
      <c r="BR34" s="122">
        <f t="shared" si="36"/>
        <v>3850</v>
      </c>
      <c r="BS34" s="122">
        <f t="shared" si="36"/>
        <v>3923</v>
      </c>
      <c r="BT34" s="122">
        <f t="shared" si="36"/>
        <v>3992</v>
      </c>
      <c r="BU34" s="122">
        <f t="shared" si="36"/>
        <v>4087</v>
      </c>
      <c r="BV34" s="122">
        <f t="shared" si="36"/>
        <v>4115</v>
      </c>
      <c r="BW34" s="122">
        <f t="shared" si="36"/>
        <v>4141</v>
      </c>
      <c r="BX34" s="122">
        <f t="shared" si="36"/>
        <v>4141</v>
      </c>
      <c r="BY34" s="122">
        <f t="shared" si="36"/>
        <v>4087</v>
      </c>
      <c r="BZ34" s="122">
        <f t="shared" si="36"/>
        <v>4018</v>
      </c>
      <c r="CA34" s="122">
        <f t="shared" si="36"/>
        <v>3965</v>
      </c>
      <c r="CB34" s="122">
        <f t="shared" si="36"/>
        <v>3513</v>
      </c>
      <c r="CC34" s="122">
        <f t="shared" si="36"/>
        <v>3548</v>
      </c>
      <c r="CD34" s="122">
        <f t="shared" si="36"/>
        <v>3621</v>
      </c>
      <c r="CE34" s="122">
        <f t="shared" si="36"/>
        <v>3785</v>
      </c>
      <c r="CF34" s="122">
        <f t="shared" si="36"/>
        <v>3868</v>
      </c>
      <c r="CG34" s="122">
        <f t="shared" si="36"/>
        <v>3875</v>
      </c>
      <c r="CH34" s="122">
        <f t="shared" si="36"/>
        <v>3776</v>
      </c>
      <c r="CI34" s="122">
        <f t="shared" si="36"/>
        <v>3762</v>
      </c>
      <c r="CJ34" s="122">
        <f t="shared" si="36"/>
        <v>3640</v>
      </c>
      <c r="CK34" s="122">
        <f t="shared" si="36"/>
        <v>3516</v>
      </c>
      <c r="CL34" s="122">
        <f t="shared" si="36"/>
        <v>3378</v>
      </c>
      <c r="CM34" s="122">
        <f t="shared" si="36"/>
        <v>3296</v>
      </c>
      <c r="CN34" s="122">
        <f t="shared" si="36"/>
        <v>2975</v>
      </c>
      <c r="CO34" s="122">
        <f t="shared" si="36"/>
        <v>3058</v>
      </c>
      <c r="CP34" s="122">
        <f t="shared" si="36"/>
        <v>3114</v>
      </c>
      <c r="CQ34" s="122">
        <f t="shared" si="36"/>
        <v>3250</v>
      </c>
      <c r="CR34" s="122">
        <f t="shared" si="36"/>
        <v>3235</v>
      </c>
      <c r="CS34" s="122">
        <f t="shared" si="36"/>
        <v>3255</v>
      </c>
      <c r="CT34" s="122">
        <f t="shared" si="36"/>
        <v>3251</v>
      </c>
      <c r="CU34" s="122">
        <f t="shared" si="36"/>
        <v>3209</v>
      </c>
      <c r="CV34" s="122">
        <f t="shared" si="36"/>
        <v>3142</v>
      </c>
      <c r="CW34" s="122">
        <f t="shared" si="36"/>
        <v>3058</v>
      </c>
      <c r="CX34" s="122">
        <f t="shared" si="36"/>
        <v>3141</v>
      </c>
      <c r="CY34" s="122">
        <f t="shared" si="36"/>
        <v>3023</v>
      </c>
      <c r="CZ34" s="122">
        <f t="shared" si="36"/>
        <v>2844</v>
      </c>
      <c r="DA34" s="122">
        <f t="shared" si="36"/>
        <v>2893</v>
      </c>
      <c r="DB34" s="122">
        <f t="shared" si="36"/>
        <v>3076</v>
      </c>
      <c r="DC34" s="122">
        <f t="shared" si="36"/>
        <v>3152</v>
      </c>
      <c r="DD34" s="122">
        <f t="shared" si="36"/>
        <v>3191</v>
      </c>
      <c r="DE34" s="122">
        <f t="shared" si="36"/>
        <v>3240</v>
      </c>
      <c r="DF34" s="122">
        <f t="shared" si="36"/>
        <v>3145</v>
      </c>
      <c r="DG34" s="122">
        <f t="shared" si="36"/>
        <v>3153</v>
      </c>
      <c r="DH34" s="122">
        <f t="shared" si="36"/>
        <v>3073</v>
      </c>
      <c r="DI34" s="122">
        <f t="shared" si="36"/>
        <v>3069</v>
      </c>
      <c r="DJ34" s="122">
        <f t="shared" si="36"/>
        <v>3068</v>
      </c>
      <c r="DK34" s="122">
        <f t="shared" si="36"/>
        <v>3016</v>
      </c>
      <c r="DL34" s="122">
        <f t="shared" si="36"/>
        <v>2736</v>
      </c>
      <c r="DM34" s="122">
        <f t="shared" si="36"/>
        <v>2852</v>
      </c>
      <c r="DN34" s="122">
        <f t="shared" si="36"/>
        <v>2919</v>
      </c>
      <c r="DO34" s="122">
        <f t="shared" si="36"/>
        <v>2954</v>
      </c>
      <c r="DP34" s="122">
        <f t="shared" si="36"/>
        <v>3113</v>
      </c>
      <c r="DQ34" s="122">
        <f t="shared" si="36"/>
        <v>3126</v>
      </c>
      <c r="DR34" s="122">
        <f t="shared" si="36"/>
        <v>3080</v>
      </c>
      <c r="DS34" s="122">
        <f t="shared" si="36"/>
        <v>3074</v>
      </c>
      <c r="DT34" s="122">
        <f t="shared" si="36"/>
        <v>3119</v>
      </c>
      <c r="DU34" s="122">
        <f t="shared" si="36"/>
        <v>2950</v>
      </c>
      <c r="DV34" s="122">
        <f t="shared" si="36"/>
        <v>3014</v>
      </c>
      <c r="DW34" s="122">
        <f t="shared" si="36"/>
        <v>2969</v>
      </c>
      <c r="DX34" s="122">
        <f t="shared" si="36"/>
        <v>2787</v>
      </c>
      <c r="DY34" s="122">
        <f t="shared" si="36"/>
        <v>2820</v>
      </c>
      <c r="DZ34" s="122">
        <f t="shared" si="36"/>
        <v>2890</v>
      </c>
      <c r="EA34" s="122">
        <f t="shared" si="36"/>
        <v>3105</v>
      </c>
      <c r="EB34" s="122">
        <f t="shared" si="36"/>
        <v>3086</v>
      </c>
      <c r="EC34" s="122">
        <f t="shared" si="36"/>
        <v>3177</v>
      </c>
      <c r="ED34" s="122">
        <f t="shared" si="36"/>
        <v>3209</v>
      </c>
      <c r="EE34" s="122">
        <f t="shared" si="36"/>
        <v>3125</v>
      </c>
      <c r="EF34" s="122">
        <f t="shared" si="36"/>
        <v>3218</v>
      </c>
      <c r="EG34" s="122">
        <f t="shared" si="36"/>
        <v>3093</v>
      </c>
      <c r="EH34" s="122">
        <f t="shared" si="36"/>
        <v>3051</v>
      </c>
      <c r="EI34" s="122">
        <f t="shared" si="36"/>
        <v>3007</v>
      </c>
      <c r="EJ34" s="122">
        <f t="shared" si="36"/>
        <v>2691</v>
      </c>
      <c r="EK34" s="122">
        <f t="shared" si="36"/>
        <v>2771</v>
      </c>
      <c r="EL34" s="122">
        <f t="shared" si="36"/>
        <v>2866</v>
      </c>
      <c r="EM34" s="122">
        <f t="shared" si="36"/>
        <v>2942</v>
      </c>
      <c r="EN34" s="122">
        <f t="shared" si="36"/>
        <v>3015</v>
      </c>
      <c r="EO34" s="122">
        <f t="shared" si="36"/>
        <v>3055</v>
      </c>
      <c r="EP34" s="122">
        <f t="shared" si="36"/>
        <v>3039</v>
      </c>
      <c r="EQ34" s="122">
        <f t="shared" si="36"/>
        <v>2989</v>
      </c>
      <c r="ER34" s="122">
        <f t="shared" si="36"/>
        <v>2971</v>
      </c>
      <c r="ES34" s="122">
        <f t="shared" si="36"/>
        <v>2944</v>
      </c>
      <c r="ET34" s="122">
        <f t="shared" si="36"/>
        <v>2900</v>
      </c>
      <c r="EU34" s="122">
        <f t="shared" si="36"/>
        <v>2824</v>
      </c>
      <c r="EV34" s="122">
        <f t="shared" si="36"/>
        <v>2585</v>
      </c>
      <c r="EW34" s="122">
        <f t="shared" si="36"/>
        <v>2587</v>
      </c>
      <c r="EX34" s="122">
        <f t="shared" si="36"/>
        <v>2666</v>
      </c>
      <c r="EY34" s="122">
        <f t="shared" si="36"/>
        <v>2769</v>
      </c>
      <c r="EZ34" s="122">
        <f t="shared" si="36"/>
        <v>2850</v>
      </c>
      <c r="FA34" s="122">
        <f t="shared" si="36"/>
        <v>2730</v>
      </c>
      <c r="FB34" s="122">
        <f t="shared" si="36"/>
        <v>2748</v>
      </c>
      <c r="FC34" s="122">
        <f t="shared" si="36"/>
        <v>2672</v>
      </c>
      <c r="FD34" s="122">
        <f t="shared" si="36"/>
        <v>2594</v>
      </c>
      <c r="FE34" s="122">
        <f t="shared" si="36"/>
        <v>2571</v>
      </c>
      <c r="FF34" s="122">
        <f t="shared" si="36"/>
        <v>2527</v>
      </c>
      <c r="FG34" s="122">
        <f t="shared" si="36"/>
        <v>2415</v>
      </c>
      <c r="FH34" s="122">
        <f t="shared" si="36"/>
        <v>2234</v>
      </c>
      <c r="FI34" s="122">
        <f t="shared" si="36"/>
        <v>2290</v>
      </c>
      <c r="FJ34" s="122">
        <f t="shared" si="36"/>
        <v>2367</v>
      </c>
      <c r="FK34" s="122">
        <f t="shared" si="36"/>
        <v>2386</v>
      </c>
      <c r="FL34" s="122">
        <f t="shared" si="36"/>
        <v>2408</v>
      </c>
      <c r="FM34" s="122">
        <f t="shared" si="36"/>
        <v>2418</v>
      </c>
      <c r="FN34" s="122">
        <f t="shared" si="36"/>
        <v>2370</v>
      </c>
      <c r="FO34" s="122">
        <f t="shared" si="36"/>
        <v>2370</v>
      </c>
      <c r="FP34" s="122">
        <f t="shared" si="36"/>
        <v>2361</v>
      </c>
      <c r="FQ34" s="122">
        <f t="shared" si="36"/>
        <v>2297</v>
      </c>
      <c r="FR34" s="122">
        <f t="shared" si="36"/>
        <v>2310</v>
      </c>
      <c r="FS34" s="122">
        <f t="shared" si="36"/>
        <v>2247</v>
      </c>
      <c r="FT34" s="122">
        <f t="shared" si="36"/>
        <v>2083</v>
      </c>
      <c r="FU34" s="122">
        <f t="shared" si="36"/>
        <v>2095</v>
      </c>
      <c r="FV34" s="122">
        <f t="shared" si="36"/>
        <v>2141</v>
      </c>
      <c r="FW34" s="122">
        <f t="shared" si="36"/>
        <v>2236</v>
      </c>
      <c r="FX34" s="122">
        <f t="shared" si="36"/>
        <v>2237</v>
      </c>
      <c r="FY34" s="122">
        <f t="shared" si="36"/>
        <v>2264</v>
      </c>
      <c r="FZ34" s="122">
        <f t="shared" si="36"/>
        <v>2253</v>
      </c>
      <c r="GA34" s="122">
        <f t="shared" si="36"/>
        <v>2246</v>
      </c>
      <c r="GB34" s="122">
        <f t="shared" si="36"/>
        <v>2324</v>
      </c>
      <c r="GC34" s="122">
        <f t="shared" si="36"/>
        <v>2304</v>
      </c>
      <c r="GD34" s="122">
        <f t="shared" si="36"/>
        <v>2344</v>
      </c>
      <c r="GE34" s="122">
        <f t="shared" si="36"/>
        <v>2340</v>
      </c>
      <c r="GF34" s="122">
        <f t="shared" si="36"/>
        <v>2189</v>
      </c>
      <c r="GG34" s="122">
        <f t="shared" si="36"/>
        <v>2264</v>
      </c>
      <c r="GH34" s="122">
        <f t="shared" si="36"/>
        <v>2362</v>
      </c>
      <c r="GI34" s="122">
        <f t="shared" si="36"/>
        <v>2482</v>
      </c>
      <c r="GJ34" s="122">
        <f t="shared" si="36"/>
        <v>2554</v>
      </c>
      <c r="GK34" s="122">
        <f t="shared" si="36"/>
        <v>2540</v>
      </c>
      <c r="GL34" s="122">
        <f t="shared" si="36"/>
        <v>2464</v>
      </c>
      <c r="GM34" s="122">
        <f t="shared" si="36"/>
        <v>2395</v>
      </c>
      <c r="GN34" s="122">
        <f t="shared" si="36"/>
        <v>2405</v>
      </c>
      <c r="GO34" s="122">
        <f t="shared" si="36"/>
        <v>2371</v>
      </c>
      <c r="GP34" s="122">
        <f t="shared" si="36"/>
        <v>2367</v>
      </c>
      <c r="GQ34" s="122">
        <f t="shared" si="36"/>
        <v>2346</v>
      </c>
      <c r="GR34" s="122">
        <f t="shared" si="36"/>
        <v>2092</v>
      </c>
      <c r="GS34" s="122">
        <f t="shared" si="36"/>
        <v>2107</v>
      </c>
      <c r="GT34" s="122">
        <f t="shared" si="36"/>
        <v>2121</v>
      </c>
      <c r="GU34" s="122">
        <f t="shared" si="36"/>
        <v>2162</v>
      </c>
      <c r="GV34" s="122">
        <f t="shared" si="36"/>
        <v>2116</v>
      </c>
      <c r="GW34" s="122">
        <f t="shared" si="36"/>
        <v>2042</v>
      </c>
      <c r="GX34" s="122">
        <f t="shared" si="36"/>
        <v>1736</v>
      </c>
      <c r="GY34" s="122">
        <f t="shared" si="36"/>
        <v>1622</v>
      </c>
      <c r="GZ34" s="122">
        <f t="shared" si="36"/>
        <v>1428</v>
      </c>
      <c r="HA34" s="122">
        <f t="shared" si="36"/>
        <v>1400</v>
      </c>
      <c r="HB34" s="122">
        <f t="shared" si="36"/>
        <v>1327</v>
      </c>
      <c r="HC34" s="122">
        <f t="shared" si="36"/>
        <v>1274</v>
      </c>
      <c r="HD34" s="122">
        <f t="shared" si="36"/>
        <v>1142</v>
      </c>
      <c r="HE34" s="122">
        <f t="shared" si="36"/>
        <v>1030</v>
      </c>
      <c r="HF34" s="122">
        <f t="shared" si="36"/>
        <v>1050</v>
      </c>
      <c r="HG34" s="122">
        <f t="shared" si="36"/>
        <v>966</v>
      </c>
      <c r="HH34" s="122">
        <f t="shared" si="36"/>
        <v>1012</v>
      </c>
      <c r="HI34" s="122">
        <f t="shared" si="36"/>
        <v>1027</v>
      </c>
      <c r="HJ34" s="122">
        <f t="shared" si="36"/>
        <v>1070</v>
      </c>
      <c r="HK34" s="122">
        <f t="shared" si="36"/>
        <v>1113</v>
      </c>
      <c r="HL34" s="122">
        <f t="shared" si="36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22">
        <f t="shared" ref="HR34:HX34" si="37">SUM(HR31:HR33)</f>
        <v>694</v>
      </c>
      <c r="HS34" s="122">
        <f t="shared" si="37"/>
        <v>733</v>
      </c>
      <c r="HT34" s="122">
        <f t="shared" si="37"/>
        <v>767</v>
      </c>
      <c r="HU34" s="122">
        <f t="shared" si="37"/>
        <v>896</v>
      </c>
      <c r="HV34" s="122">
        <f t="shared" si="37"/>
        <v>1039</v>
      </c>
      <c r="HW34" s="122">
        <f t="shared" si="37"/>
        <v>1071</v>
      </c>
      <c r="HX34" s="122">
        <f t="shared" si="37"/>
        <v>1053</v>
      </c>
      <c r="HY34" s="163">
        <f t="shared" ref="HY34:IO34" si="38">SUM(HY31:HY33)</f>
        <v>997</v>
      </c>
      <c r="HZ34" s="122">
        <f t="shared" si="38"/>
        <v>991</v>
      </c>
      <c r="IA34" s="122">
        <f t="shared" si="38"/>
        <v>955</v>
      </c>
      <c r="IB34" s="122">
        <f t="shared" si="38"/>
        <v>872</v>
      </c>
      <c r="IC34" s="122">
        <f t="shared" si="38"/>
        <v>808</v>
      </c>
      <c r="ID34" s="122">
        <f t="shared" si="38"/>
        <v>789</v>
      </c>
      <c r="IE34" s="122">
        <f t="shared" si="38"/>
        <v>759</v>
      </c>
      <c r="IF34" s="122">
        <f t="shared" si="38"/>
        <v>768</v>
      </c>
      <c r="IG34" s="122">
        <f t="shared" si="38"/>
        <v>767</v>
      </c>
      <c r="IH34" s="122">
        <f t="shared" si="38"/>
        <v>784</v>
      </c>
      <c r="II34" s="122">
        <f t="shared" si="38"/>
        <v>834</v>
      </c>
      <c r="IJ34" s="122">
        <f t="shared" si="38"/>
        <v>838</v>
      </c>
      <c r="IK34" s="163">
        <f t="shared" si="38"/>
        <v>843</v>
      </c>
      <c r="IL34" s="122">
        <f t="shared" si="38"/>
        <v>0</v>
      </c>
      <c r="IM34" s="122">
        <f t="shared" si="38"/>
        <v>0</v>
      </c>
      <c r="IN34" s="122">
        <f t="shared" si="38"/>
        <v>0</v>
      </c>
      <c r="IO34" s="122">
        <f t="shared" si="38"/>
        <v>0</v>
      </c>
    </row>
    <row r="35" spans="1:253" s="130" customFormat="1" ht="14.25" customHeight="1" x14ac:dyDescent="0.35">
      <c r="A35" s="215"/>
      <c r="HY35" s="199"/>
      <c r="IK35" s="199"/>
    </row>
    <row r="36" spans="1:253" ht="14.25" customHeight="1" x14ac:dyDescent="0.35">
      <c r="A36" s="214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9">P1</f>
        <v>38204</v>
      </c>
      <c r="Q36" s="30">
        <f t="shared" si="39"/>
        <v>38235</v>
      </c>
      <c r="R36" s="30">
        <f t="shared" si="39"/>
        <v>38265</v>
      </c>
      <c r="S36" s="30">
        <f t="shared" si="39"/>
        <v>38296</v>
      </c>
      <c r="T36" s="30">
        <f t="shared" si="39"/>
        <v>38326</v>
      </c>
      <c r="U36" s="30">
        <f t="shared" si="39"/>
        <v>38357</v>
      </c>
      <c r="V36" s="30">
        <f t="shared" si="39"/>
        <v>38388</v>
      </c>
      <c r="W36" s="30">
        <f t="shared" si="39"/>
        <v>38416</v>
      </c>
      <c r="X36" s="30">
        <f t="shared" si="39"/>
        <v>38447</v>
      </c>
      <c r="Y36" s="30">
        <f t="shared" si="39"/>
        <v>38477</v>
      </c>
      <c r="Z36" s="30">
        <f t="shared" si="39"/>
        <v>38508</v>
      </c>
      <c r="AA36" s="30">
        <f t="shared" si="39"/>
        <v>38538</v>
      </c>
      <c r="AB36" s="30">
        <f t="shared" si="39"/>
        <v>38569</v>
      </c>
      <c r="AC36" s="30">
        <f t="shared" si="39"/>
        <v>38600</v>
      </c>
      <c r="AD36" s="30">
        <f t="shared" si="39"/>
        <v>38630</v>
      </c>
      <c r="AE36" s="30">
        <f t="shared" si="39"/>
        <v>38661</v>
      </c>
      <c r="AF36" s="30">
        <f t="shared" si="39"/>
        <v>38691</v>
      </c>
      <c r="AG36" s="30">
        <f t="shared" si="39"/>
        <v>38722</v>
      </c>
      <c r="AH36" s="30">
        <f t="shared" si="39"/>
        <v>38753</v>
      </c>
      <c r="AI36" s="30">
        <f t="shared" si="39"/>
        <v>38781</v>
      </c>
      <c r="AJ36" s="30">
        <f t="shared" si="39"/>
        <v>38812</v>
      </c>
      <c r="AK36" s="30">
        <f t="shared" si="39"/>
        <v>38843</v>
      </c>
      <c r="AL36" s="30">
        <f t="shared" si="39"/>
        <v>38874</v>
      </c>
      <c r="AM36" s="30">
        <f t="shared" si="39"/>
        <v>38904</v>
      </c>
      <c r="AN36" s="30">
        <f t="shared" si="39"/>
        <v>38935</v>
      </c>
      <c r="AO36" s="30">
        <f t="shared" si="39"/>
        <v>38966</v>
      </c>
      <c r="AP36" s="30">
        <f t="shared" si="39"/>
        <v>38996</v>
      </c>
      <c r="AQ36" s="30">
        <f t="shared" si="39"/>
        <v>39027</v>
      </c>
      <c r="AR36" s="30">
        <f t="shared" si="39"/>
        <v>39057</v>
      </c>
      <c r="AS36" s="30">
        <f t="shared" si="39"/>
        <v>39088</v>
      </c>
      <c r="AT36" s="30">
        <f t="shared" si="39"/>
        <v>39119</v>
      </c>
      <c r="AU36" s="30">
        <f t="shared" si="39"/>
        <v>39147</v>
      </c>
      <c r="AV36" s="30">
        <f t="shared" si="39"/>
        <v>39178</v>
      </c>
      <c r="AW36" s="30">
        <f t="shared" si="39"/>
        <v>39208</v>
      </c>
      <c r="AX36" s="30">
        <f t="shared" si="39"/>
        <v>39239</v>
      </c>
      <c r="AY36" s="30">
        <f t="shared" si="39"/>
        <v>39269</v>
      </c>
      <c r="AZ36" s="30">
        <f t="shared" si="39"/>
        <v>39300</v>
      </c>
      <c r="BA36" s="30">
        <f t="shared" si="39"/>
        <v>39331</v>
      </c>
      <c r="BB36" s="30">
        <f t="shared" si="39"/>
        <v>39361</v>
      </c>
      <c r="BC36" s="30">
        <f t="shared" si="39"/>
        <v>39392</v>
      </c>
      <c r="BD36" s="30">
        <f t="shared" si="39"/>
        <v>39422</v>
      </c>
      <c r="BE36" s="30">
        <f t="shared" si="39"/>
        <v>39453</v>
      </c>
      <c r="BF36" s="30">
        <f t="shared" si="39"/>
        <v>39484</v>
      </c>
      <c r="BG36" s="30">
        <f t="shared" si="39"/>
        <v>39513</v>
      </c>
      <c r="BH36" s="30">
        <f t="shared" si="39"/>
        <v>39544</v>
      </c>
      <c r="BI36" s="30">
        <f t="shared" si="39"/>
        <v>39574</v>
      </c>
      <c r="BJ36" s="30">
        <f t="shared" si="39"/>
        <v>39605</v>
      </c>
      <c r="BK36" s="30">
        <f t="shared" si="39"/>
        <v>39635</v>
      </c>
      <c r="BL36" s="30">
        <f t="shared" si="39"/>
        <v>39666</v>
      </c>
      <c r="BM36" s="30">
        <f t="shared" si="39"/>
        <v>39697</v>
      </c>
      <c r="BN36" s="30">
        <f t="shared" si="39"/>
        <v>39727</v>
      </c>
      <c r="BO36" s="30">
        <f t="shared" si="39"/>
        <v>39758</v>
      </c>
      <c r="BP36" s="30">
        <f t="shared" si="39"/>
        <v>39788</v>
      </c>
      <c r="BQ36" s="30">
        <f t="shared" si="39"/>
        <v>39819</v>
      </c>
      <c r="BR36" s="30">
        <f t="shared" si="39"/>
        <v>39850</v>
      </c>
      <c r="BS36" s="30">
        <f t="shared" si="39"/>
        <v>39878</v>
      </c>
      <c r="BT36" s="30">
        <f t="shared" si="39"/>
        <v>39909</v>
      </c>
      <c r="BU36" s="30">
        <f t="shared" si="39"/>
        <v>39939</v>
      </c>
      <c r="BV36" s="30">
        <f t="shared" si="39"/>
        <v>39970</v>
      </c>
      <c r="BW36" s="30">
        <f t="shared" si="39"/>
        <v>40000</v>
      </c>
      <c r="BX36" s="30">
        <f t="shared" si="39"/>
        <v>40031</v>
      </c>
      <c r="BY36" s="30">
        <f t="shared" si="39"/>
        <v>40062</v>
      </c>
      <c r="BZ36" s="30">
        <f t="shared" si="39"/>
        <v>40092</v>
      </c>
      <c r="CA36" s="30">
        <f t="shared" si="39"/>
        <v>40123</v>
      </c>
      <c r="CB36" s="30">
        <f t="shared" si="39"/>
        <v>40153</v>
      </c>
      <c r="CC36" s="30">
        <f t="shared" si="39"/>
        <v>40184</v>
      </c>
      <c r="CD36" s="30">
        <f t="shared" si="39"/>
        <v>40215</v>
      </c>
      <c r="CE36" s="30">
        <f t="shared" si="39"/>
        <v>40243</v>
      </c>
      <c r="CF36" s="30">
        <f t="shared" si="39"/>
        <v>40274</v>
      </c>
      <c r="CG36" s="30">
        <f t="shared" si="39"/>
        <v>40304</v>
      </c>
      <c r="CH36" s="30">
        <f t="shared" si="39"/>
        <v>40335</v>
      </c>
      <c r="CI36" s="30">
        <f t="shared" si="39"/>
        <v>40365</v>
      </c>
      <c r="CJ36" s="30">
        <f t="shared" si="39"/>
        <v>40396</v>
      </c>
      <c r="CK36" s="30">
        <f t="shared" si="39"/>
        <v>40427</v>
      </c>
      <c r="CL36" s="30">
        <f t="shared" si="39"/>
        <v>40457</v>
      </c>
      <c r="CM36" s="30">
        <f t="shared" si="39"/>
        <v>40488</v>
      </c>
      <c r="CN36" s="30">
        <f t="shared" si="39"/>
        <v>40518</v>
      </c>
      <c r="CO36" s="30">
        <f t="shared" si="39"/>
        <v>40549</v>
      </c>
      <c r="CP36" s="30">
        <f t="shared" si="39"/>
        <v>40580</v>
      </c>
      <c r="CQ36" s="30">
        <f t="shared" si="39"/>
        <v>40608</v>
      </c>
      <c r="CR36" s="30">
        <f t="shared" si="39"/>
        <v>40639</v>
      </c>
      <c r="CS36" s="30">
        <f t="shared" si="39"/>
        <v>40669</v>
      </c>
      <c r="CT36" s="30">
        <f t="shared" si="39"/>
        <v>40700</v>
      </c>
      <c r="CU36" s="30">
        <f t="shared" si="39"/>
        <v>40730</v>
      </c>
      <c r="CV36" s="30">
        <f t="shared" si="39"/>
        <v>40761</v>
      </c>
      <c r="CW36" s="30">
        <f t="shared" si="39"/>
        <v>40792</v>
      </c>
      <c r="CX36" s="30">
        <f t="shared" si="39"/>
        <v>40822</v>
      </c>
      <c r="CY36" s="30">
        <f t="shared" si="39"/>
        <v>40853</v>
      </c>
      <c r="CZ36" s="30">
        <f t="shared" si="39"/>
        <v>40883</v>
      </c>
      <c r="DA36" s="30">
        <f t="shared" si="39"/>
        <v>40914</v>
      </c>
      <c r="DB36" s="30">
        <f t="shared" si="39"/>
        <v>40945</v>
      </c>
      <c r="DC36" s="30">
        <f t="shared" si="39"/>
        <v>40974</v>
      </c>
      <c r="DD36" s="30">
        <f t="shared" si="39"/>
        <v>41005</v>
      </c>
      <c r="DE36" s="30">
        <f t="shared" si="39"/>
        <v>41035</v>
      </c>
      <c r="DF36" s="30">
        <f t="shared" si="39"/>
        <v>41066</v>
      </c>
      <c r="DG36" s="30">
        <f t="shared" si="39"/>
        <v>41096</v>
      </c>
      <c r="DH36" s="30">
        <f t="shared" si="39"/>
        <v>41127</v>
      </c>
      <c r="DI36" s="30">
        <f t="shared" si="39"/>
        <v>41158</v>
      </c>
      <c r="DJ36" s="30">
        <f t="shared" si="39"/>
        <v>41188</v>
      </c>
      <c r="DK36" s="30">
        <f t="shared" si="39"/>
        <v>41219</v>
      </c>
      <c r="DL36" s="30">
        <f t="shared" si="39"/>
        <v>41249</v>
      </c>
      <c r="DM36" s="30">
        <f t="shared" si="39"/>
        <v>41280</v>
      </c>
      <c r="DN36" s="30">
        <f t="shared" si="39"/>
        <v>41311</v>
      </c>
      <c r="DO36" s="30">
        <f t="shared" si="39"/>
        <v>41339</v>
      </c>
      <c r="DP36" s="30">
        <f t="shared" si="39"/>
        <v>41370</v>
      </c>
      <c r="DQ36" s="30">
        <f t="shared" si="39"/>
        <v>41400</v>
      </c>
      <c r="DR36" s="30">
        <f t="shared" si="39"/>
        <v>41431</v>
      </c>
      <c r="DS36" s="30">
        <f t="shared" si="39"/>
        <v>41461</v>
      </c>
      <c r="DT36" s="30">
        <f t="shared" si="39"/>
        <v>41492</v>
      </c>
      <c r="DU36" s="30">
        <f t="shared" si="39"/>
        <v>41523</v>
      </c>
      <c r="DV36" s="30">
        <f t="shared" si="39"/>
        <v>41553</v>
      </c>
      <c r="DW36" s="30">
        <f t="shared" si="39"/>
        <v>41584</v>
      </c>
      <c r="DX36" s="30">
        <f t="shared" si="39"/>
        <v>41614</v>
      </c>
      <c r="DY36" s="30">
        <f t="shared" si="39"/>
        <v>41645</v>
      </c>
      <c r="DZ36" s="30">
        <f t="shared" si="39"/>
        <v>41676</v>
      </c>
      <c r="EA36" s="30">
        <f t="shared" si="39"/>
        <v>41704</v>
      </c>
      <c r="EB36" s="30">
        <f t="shared" si="39"/>
        <v>41735</v>
      </c>
      <c r="EC36" s="30">
        <f t="shared" si="39"/>
        <v>41765</v>
      </c>
      <c r="ED36" s="30">
        <f t="shared" si="39"/>
        <v>41796</v>
      </c>
      <c r="EE36" s="30">
        <f t="shared" si="39"/>
        <v>41826</v>
      </c>
      <c r="EF36" s="30">
        <f t="shared" si="39"/>
        <v>41857</v>
      </c>
      <c r="EG36" s="30">
        <f t="shared" si="39"/>
        <v>41888</v>
      </c>
      <c r="EH36" s="30">
        <f t="shared" si="39"/>
        <v>41918</v>
      </c>
      <c r="EI36" s="30">
        <f t="shared" si="39"/>
        <v>41949</v>
      </c>
      <c r="EJ36" s="30">
        <f t="shared" si="39"/>
        <v>41979</v>
      </c>
      <c r="EK36" s="30">
        <f t="shared" si="39"/>
        <v>42010</v>
      </c>
      <c r="EL36" s="30">
        <f t="shared" si="39"/>
        <v>42041</v>
      </c>
      <c r="EM36" s="30">
        <f t="shared" si="39"/>
        <v>42069</v>
      </c>
      <c r="EN36" s="30">
        <f t="shared" si="39"/>
        <v>42100</v>
      </c>
      <c r="EO36" s="30">
        <f t="shared" si="39"/>
        <v>42130</v>
      </c>
      <c r="EP36" s="30">
        <f t="shared" si="39"/>
        <v>42161</v>
      </c>
      <c r="EQ36" s="30">
        <f t="shared" si="39"/>
        <v>42191</v>
      </c>
      <c r="ER36" s="30">
        <f t="shared" si="39"/>
        <v>42222</v>
      </c>
      <c r="ES36" s="30">
        <f t="shared" si="39"/>
        <v>42253</v>
      </c>
      <c r="ET36" s="30">
        <f t="shared" si="39"/>
        <v>42283</v>
      </c>
      <c r="EU36" s="30">
        <f t="shared" si="39"/>
        <v>42314</v>
      </c>
      <c r="EV36" s="30">
        <f t="shared" si="39"/>
        <v>42344</v>
      </c>
      <c r="EW36" s="30">
        <f t="shared" si="39"/>
        <v>42375</v>
      </c>
      <c r="EX36" s="30">
        <f t="shared" si="39"/>
        <v>42406</v>
      </c>
      <c r="EY36" s="30">
        <f t="shared" si="39"/>
        <v>42435</v>
      </c>
      <c r="EZ36" s="30">
        <f t="shared" si="39"/>
        <v>42466</v>
      </c>
      <c r="FA36" s="30">
        <f t="shared" si="39"/>
        <v>42496</v>
      </c>
      <c r="FB36" s="30">
        <f t="shared" si="39"/>
        <v>42527</v>
      </c>
      <c r="FC36" s="30">
        <f t="shared" si="39"/>
        <v>42557</v>
      </c>
      <c r="FD36" s="30">
        <f t="shared" si="39"/>
        <v>42588</v>
      </c>
      <c r="FE36" s="30">
        <f t="shared" si="39"/>
        <v>42619</v>
      </c>
      <c r="FF36" s="30">
        <f t="shared" si="39"/>
        <v>42649</v>
      </c>
      <c r="FG36" s="30">
        <f t="shared" si="39"/>
        <v>42680</v>
      </c>
      <c r="FH36" s="30">
        <f t="shared" si="39"/>
        <v>42710</v>
      </c>
      <c r="FI36" s="30">
        <f t="shared" si="39"/>
        <v>42741</v>
      </c>
      <c r="FJ36" s="30">
        <f t="shared" si="39"/>
        <v>42772</v>
      </c>
      <c r="FK36" s="30">
        <f t="shared" si="39"/>
        <v>42800</v>
      </c>
      <c r="FL36" s="30">
        <f t="shared" si="39"/>
        <v>42831</v>
      </c>
      <c r="FM36" s="30">
        <f t="shared" si="39"/>
        <v>42861</v>
      </c>
      <c r="FN36" s="30">
        <f t="shared" si="39"/>
        <v>42892</v>
      </c>
      <c r="FO36" s="30">
        <f t="shared" si="39"/>
        <v>42922</v>
      </c>
      <c r="FP36" s="30">
        <f t="shared" si="39"/>
        <v>42953</v>
      </c>
      <c r="FQ36" s="30">
        <f t="shared" si="39"/>
        <v>42984</v>
      </c>
      <c r="FR36" s="30">
        <f t="shared" si="39"/>
        <v>43014</v>
      </c>
      <c r="FS36" s="30">
        <f t="shared" si="39"/>
        <v>43045</v>
      </c>
      <c r="FT36" s="30">
        <f t="shared" si="39"/>
        <v>43075</v>
      </c>
      <c r="FU36" s="30">
        <f t="shared" si="39"/>
        <v>43106</v>
      </c>
      <c r="FV36" s="30">
        <f t="shared" si="39"/>
        <v>43137</v>
      </c>
      <c r="FW36" s="30">
        <f t="shared" si="39"/>
        <v>43165</v>
      </c>
      <c r="FX36" s="30">
        <f t="shared" si="39"/>
        <v>43196</v>
      </c>
      <c r="FY36" s="30">
        <f t="shared" si="39"/>
        <v>43226</v>
      </c>
      <c r="FZ36" s="30">
        <v>43252</v>
      </c>
      <c r="GA36" s="30">
        <f t="shared" ref="GA36:HQ36" si="40">GA1</f>
        <v>43287</v>
      </c>
      <c r="GB36" s="30">
        <f t="shared" si="40"/>
        <v>43318</v>
      </c>
      <c r="GC36" s="30">
        <f t="shared" si="40"/>
        <v>43349</v>
      </c>
      <c r="GD36" s="30">
        <f t="shared" si="40"/>
        <v>43379</v>
      </c>
      <c r="GE36" s="30">
        <f t="shared" si="40"/>
        <v>43410</v>
      </c>
      <c r="GF36" s="30">
        <f t="shared" si="40"/>
        <v>43440</v>
      </c>
      <c r="GG36" s="30">
        <f t="shared" si="40"/>
        <v>43471</v>
      </c>
      <c r="GH36" s="30">
        <f t="shared" si="40"/>
        <v>43502</v>
      </c>
      <c r="GI36" s="30">
        <f t="shared" si="40"/>
        <v>43530</v>
      </c>
      <c r="GJ36" s="30">
        <f t="shared" si="40"/>
        <v>43561</v>
      </c>
      <c r="GK36" s="30">
        <f t="shared" si="40"/>
        <v>43591</v>
      </c>
      <c r="GL36" s="30">
        <f t="shared" si="40"/>
        <v>43622</v>
      </c>
      <c r="GM36" s="30">
        <f t="shared" si="40"/>
        <v>43652</v>
      </c>
      <c r="GN36" s="30">
        <f t="shared" si="40"/>
        <v>43683</v>
      </c>
      <c r="GO36" s="30">
        <f t="shared" si="40"/>
        <v>43714</v>
      </c>
      <c r="GP36" s="30">
        <f t="shared" si="40"/>
        <v>43744</v>
      </c>
      <c r="GQ36" s="30">
        <f t="shared" si="40"/>
        <v>43775</v>
      </c>
      <c r="GR36" s="30">
        <f t="shared" si="40"/>
        <v>43800</v>
      </c>
      <c r="GS36" s="30">
        <f t="shared" si="40"/>
        <v>43836</v>
      </c>
      <c r="GT36" s="30">
        <f t="shared" si="40"/>
        <v>43867</v>
      </c>
      <c r="GU36" s="30">
        <f t="shared" si="40"/>
        <v>43896</v>
      </c>
      <c r="GV36" s="30">
        <f t="shared" si="40"/>
        <v>43927</v>
      </c>
      <c r="GW36" s="30">
        <f t="shared" si="40"/>
        <v>43957</v>
      </c>
      <c r="GX36" s="30">
        <f t="shared" si="40"/>
        <v>43988</v>
      </c>
      <c r="GY36" s="30">
        <f t="shared" si="40"/>
        <v>44018</v>
      </c>
      <c r="GZ36" s="30">
        <f t="shared" si="40"/>
        <v>44049</v>
      </c>
      <c r="HA36" s="30">
        <f t="shared" si="40"/>
        <v>44080</v>
      </c>
      <c r="HB36" s="30">
        <f t="shared" si="40"/>
        <v>44110</v>
      </c>
      <c r="HC36" s="30">
        <f t="shared" si="40"/>
        <v>44141</v>
      </c>
      <c r="HD36" s="30">
        <f t="shared" si="40"/>
        <v>44171</v>
      </c>
      <c r="HE36" s="30">
        <f t="shared" si="40"/>
        <v>44202</v>
      </c>
      <c r="HF36" s="30">
        <f t="shared" si="40"/>
        <v>44233</v>
      </c>
      <c r="HG36" s="30">
        <f t="shared" si="40"/>
        <v>44261</v>
      </c>
      <c r="HH36" s="30">
        <f t="shared" si="40"/>
        <v>44292</v>
      </c>
      <c r="HI36" s="30">
        <f t="shared" si="40"/>
        <v>44322</v>
      </c>
      <c r="HJ36" s="30">
        <f t="shared" si="40"/>
        <v>44353</v>
      </c>
      <c r="HK36" s="30">
        <f t="shared" si="40"/>
        <v>44383</v>
      </c>
      <c r="HL36" s="30">
        <f t="shared" si="40"/>
        <v>44414</v>
      </c>
      <c r="HM36" s="30">
        <f t="shared" si="40"/>
        <v>44445</v>
      </c>
      <c r="HN36" s="30">
        <f t="shared" si="40"/>
        <v>44475</v>
      </c>
      <c r="HO36" s="30">
        <f t="shared" si="40"/>
        <v>44506</v>
      </c>
      <c r="HP36" s="30">
        <f t="shared" si="40"/>
        <v>44536</v>
      </c>
      <c r="HQ36" s="30">
        <f t="shared" si="40"/>
        <v>44567</v>
      </c>
      <c r="HR36" s="30">
        <f t="shared" ref="HR36:HX36" si="41">HR1</f>
        <v>44598</v>
      </c>
      <c r="HS36" s="30">
        <f t="shared" si="41"/>
        <v>44626</v>
      </c>
      <c r="HT36" s="30">
        <f t="shared" si="41"/>
        <v>44657</v>
      </c>
      <c r="HU36" s="30">
        <f t="shared" si="41"/>
        <v>44687</v>
      </c>
      <c r="HV36" s="30">
        <f t="shared" si="41"/>
        <v>44718</v>
      </c>
      <c r="HW36" s="30">
        <f t="shared" si="41"/>
        <v>44748</v>
      </c>
      <c r="HX36" s="30">
        <f t="shared" si="41"/>
        <v>44779</v>
      </c>
      <c r="HY36" s="12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30">
        <v>45161</v>
      </c>
      <c r="IK36" s="228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35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4">
        <v>244</v>
      </c>
      <c r="HS37" s="4">
        <v>313</v>
      </c>
      <c r="HT37" s="4">
        <v>316</v>
      </c>
      <c r="HU37" s="4">
        <v>315</v>
      </c>
      <c r="HV37" s="4">
        <v>327</v>
      </c>
      <c r="HW37" s="4">
        <v>276</v>
      </c>
      <c r="HX37" s="4">
        <v>229</v>
      </c>
      <c r="HY37" s="122">
        <v>199</v>
      </c>
      <c r="HZ37" s="4">
        <v>184</v>
      </c>
      <c r="IA37" s="4">
        <v>187</v>
      </c>
      <c r="IB37" s="4">
        <v>112</v>
      </c>
      <c r="IC37" s="4">
        <v>150</v>
      </c>
      <c r="ID37" s="4">
        <v>182</v>
      </c>
      <c r="IE37" s="4">
        <v>201</v>
      </c>
      <c r="IF37" s="4">
        <v>202</v>
      </c>
      <c r="IG37" s="4">
        <v>219</v>
      </c>
      <c r="IH37" s="4">
        <v>202</v>
      </c>
      <c r="II37" s="4">
        <v>236</v>
      </c>
      <c r="IJ37" s="4">
        <v>232</v>
      </c>
      <c r="IK37" s="122">
        <v>204</v>
      </c>
    </row>
    <row r="38" spans="1:253" ht="14.25" customHeight="1" x14ac:dyDescent="0.35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4">
        <v>71</v>
      </c>
      <c r="HS38" s="4">
        <v>120</v>
      </c>
      <c r="HT38" s="4">
        <v>98</v>
      </c>
      <c r="HU38" s="4">
        <v>93</v>
      </c>
      <c r="HV38" s="4">
        <v>102</v>
      </c>
      <c r="HW38" s="4">
        <v>85</v>
      </c>
      <c r="HX38" s="4">
        <v>85</v>
      </c>
      <c r="HY38" s="122">
        <v>55</v>
      </c>
      <c r="HZ38" s="4">
        <v>43</v>
      </c>
      <c r="IA38" s="4">
        <v>37</v>
      </c>
      <c r="IB38" s="4">
        <v>37</v>
      </c>
      <c r="IC38" s="4">
        <v>53</v>
      </c>
      <c r="ID38" s="4">
        <v>70</v>
      </c>
      <c r="IE38" s="4">
        <v>83</v>
      </c>
      <c r="IF38" s="4">
        <v>61</v>
      </c>
      <c r="IG38" s="4">
        <v>59</v>
      </c>
      <c r="IH38" s="4">
        <v>61</v>
      </c>
      <c r="II38" s="4">
        <v>71</v>
      </c>
      <c r="IJ38" s="4">
        <v>64</v>
      </c>
      <c r="IK38" s="122">
        <v>60</v>
      </c>
    </row>
    <row r="39" spans="1:253" ht="14.25" customHeight="1" x14ac:dyDescent="0.35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4">
        <v>6</v>
      </c>
      <c r="HS39" s="4">
        <v>6</v>
      </c>
      <c r="HT39" s="4">
        <v>11</v>
      </c>
      <c r="HU39" s="4">
        <v>6</v>
      </c>
      <c r="HV39" s="4">
        <v>6</v>
      </c>
      <c r="HW39" s="4">
        <v>6</v>
      </c>
      <c r="HX39" s="4">
        <v>3</v>
      </c>
      <c r="HY39" s="122">
        <v>4</v>
      </c>
      <c r="HZ39" s="4">
        <v>5</v>
      </c>
      <c r="IA39" s="4">
        <v>5</v>
      </c>
      <c r="IB39" s="4">
        <v>2</v>
      </c>
      <c r="IC39" s="4">
        <v>7</v>
      </c>
      <c r="ID39" s="4">
        <v>3</v>
      </c>
      <c r="IE39" s="4">
        <v>1</v>
      </c>
      <c r="IF39" s="4">
        <v>1</v>
      </c>
      <c r="IG39" s="4">
        <v>6</v>
      </c>
      <c r="IH39" s="4">
        <v>4</v>
      </c>
      <c r="II39" s="4">
        <v>4</v>
      </c>
      <c r="IJ39" s="4">
        <v>6</v>
      </c>
      <c r="IK39" s="122">
        <v>5</v>
      </c>
    </row>
    <row r="40" spans="1:253" ht="14.25" customHeight="1" x14ac:dyDescent="0.35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4">
        <v>0</v>
      </c>
      <c r="HS40" s="4">
        <v>0</v>
      </c>
      <c r="HT40" s="4">
        <v>1</v>
      </c>
      <c r="HU40" s="4">
        <v>1</v>
      </c>
      <c r="HV40" s="4">
        <v>0</v>
      </c>
      <c r="HW40" s="4">
        <v>0</v>
      </c>
      <c r="HX40" s="4">
        <v>0</v>
      </c>
      <c r="HY40" s="122">
        <v>0</v>
      </c>
      <c r="HZ40" s="4">
        <v>0</v>
      </c>
      <c r="IA40" s="4">
        <v>0</v>
      </c>
      <c r="IB40" s="4">
        <v>0</v>
      </c>
      <c r="IC40" s="4">
        <v>2</v>
      </c>
      <c r="ID40" s="4">
        <v>0</v>
      </c>
      <c r="IE40" s="4">
        <v>3</v>
      </c>
      <c r="IF40" s="4">
        <v>0</v>
      </c>
      <c r="IG40" s="4">
        <v>1</v>
      </c>
      <c r="IH40" s="4">
        <v>0</v>
      </c>
      <c r="II40" s="4">
        <v>0</v>
      </c>
      <c r="IJ40" s="4">
        <v>1</v>
      </c>
      <c r="IK40" s="122">
        <v>3</v>
      </c>
    </row>
    <row r="41" spans="1:253" ht="14.25" customHeight="1" x14ac:dyDescent="0.35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4">
        <v>2</v>
      </c>
      <c r="HW41" s="4">
        <v>0</v>
      </c>
      <c r="HX41" s="4">
        <v>0</v>
      </c>
      <c r="HY41" s="122">
        <v>0</v>
      </c>
      <c r="HZ41" s="4">
        <v>2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1</v>
      </c>
      <c r="IJ41" s="4">
        <v>1</v>
      </c>
      <c r="IK41" s="122">
        <v>0</v>
      </c>
    </row>
    <row r="42" spans="1:253" ht="14.25" customHeight="1" x14ac:dyDescent="0.35">
      <c r="A42" s="208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42">SUM(P37:P39)</f>
        <v>233</v>
      </c>
      <c r="Q42" s="13">
        <f t="shared" si="42"/>
        <v>303</v>
      </c>
      <c r="R42" s="13">
        <f t="shared" si="42"/>
        <v>282</v>
      </c>
      <c r="S42" s="13">
        <f t="shared" si="42"/>
        <v>296</v>
      </c>
      <c r="T42" s="13">
        <f t="shared" si="42"/>
        <v>196</v>
      </c>
      <c r="U42" s="13">
        <f t="shared" si="42"/>
        <v>328</v>
      </c>
      <c r="V42" s="13">
        <f t="shared" si="42"/>
        <v>367</v>
      </c>
      <c r="W42" s="13">
        <f t="shared" si="42"/>
        <v>411</v>
      </c>
      <c r="X42" s="13">
        <f t="shared" si="42"/>
        <v>451</v>
      </c>
      <c r="Y42" s="13">
        <f t="shared" si="42"/>
        <v>385</v>
      </c>
      <c r="Z42" s="13">
        <f t="shared" si="42"/>
        <v>424</v>
      </c>
      <c r="AA42" s="13">
        <f t="shared" si="42"/>
        <v>474</v>
      </c>
      <c r="AB42" s="13">
        <f t="shared" si="42"/>
        <v>591</v>
      </c>
      <c r="AC42" s="13">
        <f t="shared" si="42"/>
        <v>560</v>
      </c>
      <c r="AD42" s="13">
        <f t="shared" si="42"/>
        <v>618</v>
      </c>
      <c r="AE42" s="13">
        <f t="shared" si="42"/>
        <v>631</v>
      </c>
      <c r="AF42" s="13">
        <f t="shared" si="42"/>
        <v>480</v>
      </c>
      <c r="AG42" s="13">
        <f t="shared" si="42"/>
        <v>637</v>
      </c>
      <c r="AH42" s="13">
        <f t="shared" si="42"/>
        <v>721</v>
      </c>
      <c r="AI42" s="13">
        <f t="shared" si="42"/>
        <v>833</v>
      </c>
      <c r="AJ42" s="13">
        <f t="shared" si="42"/>
        <v>809</v>
      </c>
      <c r="AK42" s="13">
        <f t="shared" si="42"/>
        <v>792</v>
      </c>
      <c r="AL42" s="13">
        <f t="shared" si="42"/>
        <v>659</v>
      </c>
      <c r="AM42" s="13">
        <f t="shared" si="42"/>
        <v>549</v>
      </c>
      <c r="AN42" s="13">
        <f t="shared" si="42"/>
        <v>573</v>
      </c>
      <c r="AO42" s="13">
        <f t="shared" si="42"/>
        <v>567</v>
      </c>
      <c r="AP42" s="13">
        <f t="shared" si="42"/>
        <v>502</v>
      </c>
      <c r="AQ42" s="13">
        <f t="shared" si="42"/>
        <v>453</v>
      </c>
      <c r="AR42" s="13">
        <f t="shared" si="42"/>
        <v>333</v>
      </c>
      <c r="AS42" s="13">
        <f t="shared" si="42"/>
        <v>670</v>
      </c>
      <c r="AT42" s="13">
        <f t="shared" si="42"/>
        <v>639</v>
      </c>
      <c r="AU42" s="13">
        <f t="shared" si="42"/>
        <v>744</v>
      </c>
      <c r="AV42" s="13">
        <f t="shared" si="42"/>
        <v>678</v>
      </c>
      <c r="AW42" s="13">
        <f t="shared" si="42"/>
        <v>637</v>
      </c>
      <c r="AX42" s="13">
        <f t="shared" si="42"/>
        <v>510</v>
      </c>
      <c r="AY42" s="13">
        <f t="shared" si="42"/>
        <v>537</v>
      </c>
      <c r="AZ42" s="13">
        <f t="shared" si="42"/>
        <v>569</v>
      </c>
      <c r="BA42" s="13">
        <f t="shared" si="42"/>
        <v>492</v>
      </c>
      <c r="BB42" s="13">
        <f t="shared" si="42"/>
        <v>544</v>
      </c>
      <c r="BC42" s="13">
        <f t="shared" si="42"/>
        <v>479</v>
      </c>
      <c r="BD42" s="13">
        <f t="shared" si="42"/>
        <v>314</v>
      </c>
      <c r="BE42" s="13">
        <f t="shared" si="42"/>
        <v>571</v>
      </c>
      <c r="BF42" s="13">
        <f t="shared" si="42"/>
        <v>579</v>
      </c>
      <c r="BG42" s="13">
        <f t="shared" si="42"/>
        <v>592</v>
      </c>
      <c r="BH42" s="13">
        <f t="shared" si="42"/>
        <v>467</v>
      </c>
      <c r="BI42" s="13">
        <f t="shared" si="42"/>
        <v>426</v>
      </c>
      <c r="BJ42" s="13">
        <f t="shared" si="42"/>
        <v>466</v>
      </c>
      <c r="BK42" s="13">
        <f t="shared" si="42"/>
        <v>424</v>
      </c>
      <c r="BL42" s="13">
        <f t="shared" si="42"/>
        <v>458</v>
      </c>
      <c r="BM42" s="13">
        <f t="shared" si="42"/>
        <v>489</v>
      </c>
      <c r="BN42" s="13">
        <f t="shared" si="42"/>
        <v>442</v>
      </c>
      <c r="BO42" s="13">
        <f t="shared" si="42"/>
        <v>341</v>
      </c>
      <c r="BP42" s="13">
        <f t="shared" si="42"/>
        <v>249</v>
      </c>
      <c r="BQ42" s="13">
        <f t="shared" si="42"/>
        <v>497</v>
      </c>
      <c r="BR42" s="13">
        <f t="shared" si="42"/>
        <v>497</v>
      </c>
      <c r="BS42" s="13">
        <f t="shared" si="42"/>
        <v>584</v>
      </c>
      <c r="BT42" s="13">
        <f t="shared" si="42"/>
        <v>445</v>
      </c>
      <c r="BU42" s="13">
        <f t="shared" si="42"/>
        <v>499</v>
      </c>
      <c r="BV42" s="13">
        <f t="shared" si="42"/>
        <v>484</v>
      </c>
      <c r="BW42" s="13">
        <f t="shared" si="42"/>
        <v>435</v>
      </c>
      <c r="BX42" s="13">
        <f t="shared" si="42"/>
        <v>414</v>
      </c>
      <c r="BY42" s="13">
        <f t="shared" si="42"/>
        <v>448</v>
      </c>
      <c r="BZ42" s="13">
        <f t="shared" si="42"/>
        <v>401</v>
      </c>
      <c r="CA42" s="13">
        <f t="shared" si="42"/>
        <v>308</v>
      </c>
      <c r="CB42" s="13">
        <f t="shared" si="42"/>
        <v>233</v>
      </c>
      <c r="CC42" s="13">
        <f t="shared" si="42"/>
        <v>361</v>
      </c>
      <c r="CD42" s="13">
        <f t="shared" si="42"/>
        <v>424</v>
      </c>
      <c r="CE42" s="13">
        <f t="shared" si="42"/>
        <v>573</v>
      </c>
      <c r="CF42" s="13">
        <f t="shared" si="42"/>
        <v>516</v>
      </c>
      <c r="CG42" s="13">
        <f t="shared" si="42"/>
        <v>398</v>
      </c>
      <c r="CH42" s="13">
        <f t="shared" si="42"/>
        <v>400</v>
      </c>
      <c r="CI42" s="13">
        <f t="shared" si="42"/>
        <v>324</v>
      </c>
      <c r="CJ42" s="13">
        <f t="shared" si="42"/>
        <v>369</v>
      </c>
      <c r="CK42" s="13">
        <f t="shared" si="42"/>
        <v>339</v>
      </c>
      <c r="CL42" s="13">
        <f t="shared" si="42"/>
        <v>298</v>
      </c>
      <c r="CM42" s="13">
        <f t="shared" si="42"/>
        <v>300</v>
      </c>
      <c r="CN42" s="13">
        <f t="shared" si="42"/>
        <v>198</v>
      </c>
      <c r="CO42" s="13">
        <f t="shared" si="42"/>
        <v>340</v>
      </c>
      <c r="CP42" s="13">
        <f t="shared" si="42"/>
        <v>364</v>
      </c>
      <c r="CQ42" s="13">
        <f t="shared" si="42"/>
        <v>470</v>
      </c>
      <c r="CR42" s="13">
        <f t="shared" si="42"/>
        <v>365</v>
      </c>
      <c r="CS42" s="13">
        <f t="shared" si="42"/>
        <v>353</v>
      </c>
      <c r="CT42" s="13">
        <f t="shared" si="42"/>
        <v>341</v>
      </c>
      <c r="CU42" s="13">
        <f t="shared" si="42"/>
        <v>282</v>
      </c>
      <c r="CV42" s="13">
        <f t="shared" si="42"/>
        <v>252</v>
      </c>
      <c r="CW42" s="13">
        <f t="shared" si="42"/>
        <v>263</v>
      </c>
      <c r="CX42" s="13">
        <f t="shared" si="42"/>
        <v>398</v>
      </c>
      <c r="CY42" s="13">
        <f t="shared" si="42"/>
        <v>340</v>
      </c>
      <c r="CZ42" s="13">
        <f t="shared" ref="CZ42:DJ42" si="43">SUM(CZ37:CZ40)</f>
        <v>268</v>
      </c>
      <c r="DA42" s="13">
        <f t="shared" si="43"/>
        <v>361</v>
      </c>
      <c r="DB42" s="13">
        <f t="shared" si="43"/>
        <v>467</v>
      </c>
      <c r="DC42" s="13">
        <f t="shared" si="43"/>
        <v>477</v>
      </c>
      <c r="DD42" s="13">
        <f t="shared" si="43"/>
        <v>411</v>
      </c>
      <c r="DE42" s="13">
        <f t="shared" si="43"/>
        <v>381</v>
      </c>
      <c r="DF42" s="13">
        <f t="shared" si="43"/>
        <v>324</v>
      </c>
      <c r="DG42" s="13">
        <f t="shared" si="43"/>
        <v>350</v>
      </c>
      <c r="DH42" s="13">
        <f t="shared" si="43"/>
        <v>346</v>
      </c>
      <c r="DI42" s="13">
        <f t="shared" si="43"/>
        <v>328</v>
      </c>
      <c r="DJ42" s="13">
        <f t="shared" si="43"/>
        <v>342</v>
      </c>
      <c r="DK42" s="13">
        <f>SUM(DK37:DK39)</f>
        <v>265</v>
      </c>
      <c r="DL42" s="13">
        <f t="shared" ref="DL42:DX42" si="44">SUM(DL37:DL40)</f>
        <v>215</v>
      </c>
      <c r="DM42" s="13">
        <f t="shared" si="44"/>
        <v>416</v>
      </c>
      <c r="DN42" s="13">
        <f t="shared" si="44"/>
        <v>337</v>
      </c>
      <c r="DO42" s="13">
        <f t="shared" si="44"/>
        <v>435</v>
      </c>
      <c r="DP42" s="13">
        <f t="shared" si="44"/>
        <v>465</v>
      </c>
      <c r="DQ42" s="13">
        <f t="shared" si="44"/>
        <v>391</v>
      </c>
      <c r="DR42" s="13">
        <f t="shared" si="44"/>
        <v>351</v>
      </c>
      <c r="DS42" s="13">
        <f t="shared" si="44"/>
        <v>355</v>
      </c>
      <c r="DT42" s="13">
        <f t="shared" si="44"/>
        <v>377</v>
      </c>
      <c r="DU42" s="13">
        <f t="shared" si="44"/>
        <v>342</v>
      </c>
      <c r="DV42" s="13">
        <f t="shared" si="44"/>
        <v>425</v>
      </c>
      <c r="DW42" s="13">
        <f t="shared" si="44"/>
        <v>347</v>
      </c>
      <c r="DX42" s="13">
        <f t="shared" si="44"/>
        <v>212</v>
      </c>
      <c r="DY42" s="13">
        <f t="shared" ref="DY42:HI42" si="45">SUM(DY37:DY41)</f>
        <v>377</v>
      </c>
      <c r="DZ42" s="13">
        <f t="shared" si="45"/>
        <v>383</v>
      </c>
      <c r="EA42" s="13">
        <f t="shared" si="45"/>
        <v>514</v>
      </c>
      <c r="EB42" s="13">
        <f t="shared" si="45"/>
        <v>455</v>
      </c>
      <c r="EC42" s="13">
        <f t="shared" si="45"/>
        <v>437</v>
      </c>
      <c r="ED42" s="13">
        <f t="shared" si="45"/>
        <v>382</v>
      </c>
      <c r="EE42" s="13">
        <f t="shared" si="45"/>
        <v>368</v>
      </c>
      <c r="EF42" s="13">
        <f t="shared" si="45"/>
        <v>360</v>
      </c>
      <c r="EG42" s="13">
        <f t="shared" si="45"/>
        <v>365</v>
      </c>
      <c r="EH42" s="13">
        <f t="shared" si="45"/>
        <v>331</v>
      </c>
      <c r="EI42" s="13">
        <f t="shared" si="45"/>
        <v>276</v>
      </c>
      <c r="EJ42" s="13">
        <f t="shared" si="45"/>
        <v>198</v>
      </c>
      <c r="EK42" s="13">
        <f t="shared" si="45"/>
        <v>394</v>
      </c>
      <c r="EL42" s="13">
        <f t="shared" si="45"/>
        <v>378</v>
      </c>
      <c r="EM42" s="13">
        <f t="shared" si="45"/>
        <v>464</v>
      </c>
      <c r="EN42" s="13">
        <f t="shared" si="45"/>
        <v>458</v>
      </c>
      <c r="EO42" s="13">
        <f t="shared" si="45"/>
        <v>419</v>
      </c>
      <c r="EP42" s="13">
        <f t="shared" si="45"/>
        <v>359</v>
      </c>
      <c r="EQ42" s="13">
        <f t="shared" si="45"/>
        <v>344</v>
      </c>
      <c r="ER42" s="13">
        <f t="shared" si="45"/>
        <v>326</v>
      </c>
      <c r="ES42" s="13">
        <f t="shared" si="45"/>
        <v>418</v>
      </c>
      <c r="ET42" s="13">
        <f t="shared" si="45"/>
        <v>332</v>
      </c>
      <c r="EU42" s="13">
        <f t="shared" si="45"/>
        <v>299</v>
      </c>
      <c r="EV42" s="13">
        <f t="shared" si="45"/>
        <v>247</v>
      </c>
      <c r="EW42" s="13">
        <f t="shared" si="45"/>
        <v>245</v>
      </c>
      <c r="EX42" s="13">
        <f t="shared" si="45"/>
        <v>394</v>
      </c>
      <c r="EY42" s="13">
        <f t="shared" si="45"/>
        <v>440</v>
      </c>
      <c r="EZ42" s="13">
        <f t="shared" si="45"/>
        <v>454</v>
      </c>
      <c r="FA42" s="13">
        <f t="shared" si="45"/>
        <v>338</v>
      </c>
      <c r="FB42" s="13">
        <f t="shared" si="45"/>
        <v>384</v>
      </c>
      <c r="FC42" s="13">
        <f t="shared" si="45"/>
        <v>305</v>
      </c>
      <c r="FD42" s="13">
        <f t="shared" si="45"/>
        <v>304</v>
      </c>
      <c r="FE42" s="13">
        <f t="shared" si="45"/>
        <v>367</v>
      </c>
      <c r="FF42" s="13">
        <f t="shared" si="45"/>
        <v>256</v>
      </c>
      <c r="FG42" s="13">
        <f t="shared" si="45"/>
        <v>270</v>
      </c>
      <c r="FH42" s="13">
        <f t="shared" si="45"/>
        <v>213</v>
      </c>
      <c r="FI42" s="13">
        <f t="shared" si="45"/>
        <v>343</v>
      </c>
      <c r="FJ42" s="13">
        <f t="shared" si="45"/>
        <v>358</v>
      </c>
      <c r="FK42" s="13">
        <f t="shared" si="45"/>
        <v>471</v>
      </c>
      <c r="FL42" s="13">
        <f t="shared" si="45"/>
        <v>371</v>
      </c>
      <c r="FM42" s="13">
        <f t="shared" si="45"/>
        <v>397</v>
      </c>
      <c r="FN42" s="13">
        <f t="shared" si="45"/>
        <v>346</v>
      </c>
      <c r="FO42" s="13">
        <f t="shared" si="45"/>
        <v>330</v>
      </c>
      <c r="FP42" s="13">
        <f t="shared" si="45"/>
        <v>339</v>
      </c>
      <c r="FQ42" s="13">
        <f t="shared" si="45"/>
        <v>310</v>
      </c>
      <c r="FR42" s="13">
        <f t="shared" si="45"/>
        <v>366</v>
      </c>
      <c r="FS42" s="13">
        <f t="shared" si="45"/>
        <v>275</v>
      </c>
      <c r="FT42" s="13">
        <f t="shared" si="45"/>
        <v>204</v>
      </c>
      <c r="FU42" s="13">
        <f t="shared" si="45"/>
        <v>281</v>
      </c>
      <c r="FV42" s="13">
        <f t="shared" si="45"/>
        <v>354</v>
      </c>
      <c r="FW42" s="13">
        <f t="shared" si="45"/>
        <v>457</v>
      </c>
      <c r="FX42" s="13">
        <f t="shared" si="45"/>
        <v>390</v>
      </c>
      <c r="FY42" s="13">
        <f t="shared" si="45"/>
        <v>429</v>
      </c>
      <c r="FZ42" s="13">
        <f t="shared" si="45"/>
        <v>368</v>
      </c>
      <c r="GA42" s="13">
        <f t="shared" si="45"/>
        <v>356</v>
      </c>
      <c r="GB42" s="13">
        <f t="shared" si="45"/>
        <v>405</v>
      </c>
      <c r="GC42" s="13">
        <f t="shared" si="45"/>
        <v>269</v>
      </c>
      <c r="GD42" s="13">
        <f t="shared" si="45"/>
        <v>404</v>
      </c>
      <c r="GE42" s="13">
        <f t="shared" si="45"/>
        <v>320</v>
      </c>
      <c r="GF42" s="13">
        <f t="shared" si="45"/>
        <v>224</v>
      </c>
      <c r="GG42" s="13">
        <f t="shared" si="45"/>
        <v>409</v>
      </c>
      <c r="GH42" s="13">
        <f t="shared" si="45"/>
        <v>433</v>
      </c>
      <c r="GI42" s="13">
        <f t="shared" si="45"/>
        <v>564</v>
      </c>
      <c r="GJ42" s="13">
        <f t="shared" si="45"/>
        <v>479</v>
      </c>
      <c r="GK42" s="13">
        <f t="shared" si="45"/>
        <v>397</v>
      </c>
      <c r="GL42" s="13">
        <f t="shared" si="45"/>
        <v>321</v>
      </c>
      <c r="GM42" s="13">
        <f t="shared" si="45"/>
        <v>339</v>
      </c>
      <c r="GN42" s="13">
        <f t="shared" si="45"/>
        <v>385</v>
      </c>
      <c r="GO42" s="13">
        <f t="shared" si="45"/>
        <v>321</v>
      </c>
      <c r="GP42" s="13">
        <f t="shared" si="45"/>
        <v>431</v>
      </c>
      <c r="GQ42" s="13">
        <f t="shared" si="45"/>
        <v>335</v>
      </c>
      <c r="GR42" s="13">
        <f t="shared" si="45"/>
        <v>214</v>
      </c>
      <c r="GS42" s="13">
        <f t="shared" si="45"/>
        <v>420</v>
      </c>
      <c r="GT42" s="13">
        <f t="shared" si="45"/>
        <v>423</v>
      </c>
      <c r="GU42" s="13">
        <f t="shared" si="45"/>
        <v>384</v>
      </c>
      <c r="GV42" s="13">
        <f t="shared" si="45"/>
        <v>198</v>
      </c>
      <c r="GW42" s="13">
        <f t="shared" si="45"/>
        <v>387</v>
      </c>
      <c r="GX42" s="13">
        <f t="shared" si="45"/>
        <v>418</v>
      </c>
      <c r="GY42" s="13">
        <f t="shared" si="45"/>
        <v>448</v>
      </c>
      <c r="GZ42" s="13">
        <f t="shared" si="45"/>
        <v>411</v>
      </c>
      <c r="HA42" s="13">
        <f t="shared" si="45"/>
        <v>482</v>
      </c>
      <c r="HB42" s="13">
        <f t="shared" si="45"/>
        <v>429</v>
      </c>
      <c r="HC42" s="13">
        <f t="shared" si="45"/>
        <v>346</v>
      </c>
      <c r="HD42" s="13">
        <f t="shared" si="45"/>
        <v>562</v>
      </c>
      <c r="HE42" s="13">
        <f t="shared" si="45"/>
        <v>357</v>
      </c>
      <c r="HF42" s="13">
        <f t="shared" si="45"/>
        <v>458</v>
      </c>
      <c r="HG42" s="13">
        <f t="shared" si="45"/>
        <v>515</v>
      </c>
      <c r="HH42" s="13">
        <f t="shared" si="45"/>
        <v>524</v>
      </c>
      <c r="HI42" s="13">
        <f t="shared" si="45"/>
        <v>488</v>
      </c>
      <c r="HJ42" s="13">
        <f t="shared" ref="HJ42:HQ42" si="46">SUM(HJ37:HJ41)</f>
        <v>395</v>
      </c>
      <c r="HK42" s="13">
        <f t="shared" si="46"/>
        <v>828</v>
      </c>
      <c r="HL42" s="13">
        <f t="shared" si="46"/>
        <v>737</v>
      </c>
      <c r="HM42" s="13">
        <f t="shared" si="46"/>
        <v>373</v>
      </c>
      <c r="HN42" s="13">
        <v>0</v>
      </c>
      <c r="HO42" s="13">
        <f t="shared" si="46"/>
        <v>289</v>
      </c>
      <c r="HP42" s="13">
        <f t="shared" si="46"/>
        <v>217</v>
      </c>
      <c r="HQ42" s="13">
        <f t="shared" si="46"/>
        <v>321</v>
      </c>
      <c r="HR42" s="13">
        <f t="shared" ref="HR42:HX42" si="47">SUM(HR37:HR41)</f>
        <v>321</v>
      </c>
      <c r="HS42" s="13">
        <f t="shared" si="47"/>
        <v>440</v>
      </c>
      <c r="HT42" s="13">
        <f t="shared" si="47"/>
        <v>426</v>
      </c>
      <c r="HU42" s="13">
        <f t="shared" si="47"/>
        <v>415</v>
      </c>
      <c r="HV42" s="13">
        <f t="shared" si="47"/>
        <v>437</v>
      </c>
      <c r="HW42" s="13">
        <f t="shared" si="47"/>
        <v>367</v>
      </c>
      <c r="HX42" s="13">
        <f t="shared" si="47"/>
        <v>317</v>
      </c>
      <c r="HY42" s="122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8">SUM(ID37:ID41)</f>
        <v>255</v>
      </c>
      <c r="IE42" s="13">
        <f t="shared" si="48"/>
        <v>288</v>
      </c>
      <c r="IF42" s="13">
        <f t="shared" si="48"/>
        <v>264</v>
      </c>
      <c r="IG42" s="13">
        <f t="shared" si="48"/>
        <v>285</v>
      </c>
      <c r="IH42" s="13">
        <f t="shared" si="48"/>
        <v>267</v>
      </c>
      <c r="II42" s="13">
        <f t="shared" si="48"/>
        <v>312</v>
      </c>
      <c r="IJ42" s="13">
        <f t="shared" si="48"/>
        <v>304</v>
      </c>
      <c r="IK42" s="13">
        <f t="shared" si="48"/>
        <v>272</v>
      </c>
      <c r="IL42" s="13">
        <f t="shared" si="48"/>
        <v>0</v>
      </c>
      <c r="IM42" s="13">
        <f t="shared" si="48"/>
        <v>0</v>
      </c>
      <c r="IN42" s="13">
        <f t="shared" si="48"/>
        <v>0</v>
      </c>
      <c r="IO42" s="13">
        <f t="shared" si="48"/>
        <v>0</v>
      </c>
      <c r="IP42" s="13">
        <f t="shared" si="48"/>
        <v>0</v>
      </c>
      <c r="IQ42" s="13">
        <f t="shared" si="48"/>
        <v>0</v>
      </c>
      <c r="IR42" s="13">
        <f t="shared" si="48"/>
        <v>0</v>
      </c>
      <c r="IS42" s="13">
        <f t="shared" si="48"/>
        <v>0</v>
      </c>
    </row>
    <row r="43" spans="1:253" ht="14.25" customHeight="1" x14ac:dyDescent="0.35">
      <c r="A43" s="205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35">
      <c r="A44" s="202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30">
        <v>44601</v>
      </c>
      <c r="HS44" s="30">
        <v>44629</v>
      </c>
      <c r="HT44" s="30">
        <v>44660</v>
      </c>
      <c r="HU44" s="30">
        <v>44690</v>
      </c>
      <c r="HV44" s="30">
        <v>44721</v>
      </c>
      <c r="HW44" s="30">
        <v>44751</v>
      </c>
      <c r="HX44" s="30">
        <v>44782</v>
      </c>
      <c r="HY44" s="12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35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4">
        <v>182</v>
      </c>
      <c r="HS45" s="4">
        <v>300</v>
      </c>
      <c r="HT45" s="4">
        <v>265</v>
      </c>
      <c r="HU45" s="4">
        <v>247</v>
      </c>
      <c r="HV45" s="4">
        <v>235</v>
      </c>
      <c r="HW45" s="4">
        <v>171</v>
      </c>
      <c r="HX45" s="4">
        <v>201</v>
      </c>
      <c r="HY45" s="122">
        <v>179</v>
      </c>
      <c r="HZ45" s="4">
        <v>161</v>
      </c>
      <c r="IA45" s="4">
        <v>161</v>
      </c>
      <c r="IB45" s="4">
        <v>131</v>
      </c>
      <c r="IC45" s="4">
        <v>101</v>
      </c>
      <c r="ID45" s="4">
        <v>137</v>
      </c>
      <c r="IE45" s="4">
        <v>193</v>
      </c>
      <c r="IF45" s="4">
        <v>166</v>
      </c>
      <c r="IG45" s="4">
        <v>185</v>
      </c>
      <c r="IH45" s="4">
        <v>189</v>
      </c>
      <c r="II45" s="4">
        <v>126</v>
      </c>
      <c r="IJ45" s="4">
        <v>143</v>
      </c>
      <c r="IK45" s="122">
        <v>166</v>
      </c>
    </row>
    <row r="46" spans="1:253" ht="14.25" customHeight="1" x14ac:dyDescent="0.35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4">
        <v>61</v>
      </c>
      <c r="HS46" s="4">
        <v>80</v>
      </c>
      <c r="HT46" s="4">
        <v>75</v>
      </c>
      <c r="HU46" s="4">
        <v>81</v>
      </c>
      <c r="HV46" s="4">
        <v>51</v>
      </c>
      <c r="HW46" s="4">
        <v>56</v>
      </c>
      <c r="HX46" s="4">
        <v>62</v>
      </c>
      <c r="HY46" s="122">
        <v>49</v>
      </c>
      <c r="HZ46" s="4">
        <v>43</v>
      </c>
      <c r="IA46" s="4">
        <v>31</v>
      </c>
      <c r="IB46" s="4">
        <v>36</v>
      </c>
      <c r="IC46" s="4">
        <v>38</v>
      </c>
      <c r="ID46" s="4">
        <v>36</v>
      </c>
      <c r="IE46" s="4">
        <v>43</v>
      </c>
      <c r="IF46" s="4">
        <v>48</v>
      </c>
      <c r="IG46" s="4">
        <v>41</v>
      </c>
      <c r="IH46" s="4">
        <v>55</v>
      </c>
      <c r="II46" s="4">
        <v>43</v>
      </c>
      <c r="IJ46" s="4">
        <v>47</v>
      </c>
      <c r="IK46" s="122">
        <v>47</v>
      </c>
    </row>
    <row r="47" spans="1:253" ht="14.25" customHeight="1" x14ac:dyDescent="0.35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4">
        <v>5</v>
      </c>
      <c r="HS47" s="4">
        <v>7</v>
      </c>
      <c r="HT47" s="4">
        <v>4</v>
      </c>
      <c r="HU47" s="4">
        <v>3</v>
      </c>
      <c r="HV47" s="4">
        <v>4</v>
      </c>
      <c r="HW47" s="4">
        <v>6</v>
      </c>
      <c r="HX47" s="4">
        <v>2</v>
      </c>
      <c r="HY47" s="122">
        <v>3</v>
      </c>
      <c r="HZ47" s="4">
        <v>3</v>
      </c>
      <c r="IA47" s="4">
        <v>3</v>
      </c>
      <c r="IB47" s="4">
        <v>1</v>
      </c>
      <c r="IC47" s="4">
        <v>2</v>
      </c>
      <c r="ID47" s="4">
        <v>1</v>
      </c>
      <c r="IE47" s="4">
        <v>6</v>
      </c>
      <c r="IF47" s="4">
        <v>1</v>
      </c>
      <c r="IG47" s="4">
        <v>3</v>
      </c>
      <c r="IH47" s="4">
        <v>1</v>
      </c>
      <c r="II47" s="4">
        <v>0</v>
      </c>
      <c r="IJ47" s="4">
        <v>1</v>
      </c>
      <c r="IK47" s="122">
        <v>2</v>
      </c>
      <c r="IL47">
        <f>SUM(HQ47:HY47)</f>
        <v>38</v>
      </c>
    </row>
    <row r="48" spans="1:253" ht="14.25" customHeight="1" x14ac:dyDescent="0.35">
      <c r="A48" s="208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>SUM(U45:U47)</f>
        <v>246</v>
      </c>
      <c r="V48" s="13">
        <f t="shared" ref="V48:CG48" si="49">SUM(V45:V47)</f>
        <v>183</v>
      </c>
      <c r="W48" s="13">
        <f t="shared" si="49"/>
        <v>284</v>
      </c>
      <c r="X48" s="13">
        <f t="shared" si="49"/>
        <v>318</v>
      </c>
      <c r="Y48" s="13">
        <f t="shared" si="49"/>
        <v>401</v>
      </c>
      <c r="Z48" s="13">
        <f t="shared" si="49"/>
        <v>354</v>
      </c>
      <c r="AA48" s="13">
        <f t="shared" si="49"/>
        <v>240</v>
      </c>
      <c r="AB48" s="13">
        <f t="shared" si="49"/>
        <v>265</v>
      </c>
      <c r="AC48" s="13">
        <f t="shared" si="49"/>
        <v>293</v>
      </c>
      <c r="AD48" s="13">
        <f t="shared" si="49"/>
        <v>247</v>
      </c>
      <c r="AE48" s="13">
        <f t="shared" si="49"/>
        <v>204</v>
      </c>
      <c r="AF48" s="13">
        <f t="shared" si="49"/>
        <v>166</v>
      </c>
      <c r="AG48" s="13">
        <f t="shared" si="49"/>
        <v>162</v>
      </c>
      <c r="AH48" s="13">
        <f t="shared" si="49"/>
        <v>116</v>
      </c>
      <c r="AI48" s="13">
        <f t="shared" si="49"/>
        <v>176</v>
      </c>
      <c r="AJ48" s="13">
        <f t="shared" si="49"/>
        <v>153</v>
      </c>
      <c r="AK48" s="13">
        <f t="shared" si="49"/>
        <v>207</v>
      </c>
      <c r="AL48" s="13">
        <f t="shared" si="49"/>
        <v>156</v>
      </c>
      <c r="AM48" s="13">
        <f t="shared" si="49"/>
        <v>123</v>
      </c>
      <c r="AN48" s="13">
        <f t="shared" si="49"/>
        <v>139</v>
      </c>
      <c r="AO48" s="13">
        <f t="shared" si="49"/>
        <v>123</v>
      </c>
      <c r="AP48" s="13">
        <f t="shared" si="49"/>
        <v>176</v>
      </c>
      <c r="AQ48" s="13">
        <f t="shared" si="49"/>
        <v>101</v>
      </c>
      <c r="AR48" s="13">
        <f t="shared" si="49"/>
        <v>125</v>
      </c>
      <c r="AS48" s="13">
        <f t="shared" si="49"/>
        <v>97</v>
      </c>
      <c r="AT48" s="13">
        <f t="shared" si="49"/>
        <v>122</v>
      </c>
      <c r="AU48" s="13">
        <f t="shared" si="49"/>
        <v>112</v>
      </c>
      <c r="AV48" s="13">
        <f t="shared" si="49"/>
        <v>143</v>
      </c>
      <c r="AW48" s="13">
        <f t="shared" si="49"/>
        <v>171</v>
      </c>
      <c r="AX48" s="13">
        <f t="shared" si="49"/>
        <v>140</v>
      </c>
      <c r="AY48" s="13">
        <f t="shared" si="49"/>
        <v>123</v>
      </c>
      <c r="AZ48" s="13">
        <f t="shared" si="49"/>
        <v>129</v>
      </c>
      <c r="BA48" s="13">
        <f t="shared" si="49"/>
        <v>133</v>
      </c>
      <c r="BB48" s="13">
        <f t="shared" si="49"/>
        <v>121</v>
      </c>
      <c r="BC48" s="13">
        <f t="shared" si="49"/>
        <v>130</v>
      </c>
      <c r="BD48" s="13">
        <f t="shared" si="49"/>
        <v>101</v>
      </c>
      <c r="BE48" s="13">
        <f t="shared" si="49"/>
        <v>87</v>
      </c>
      <c r="BF48" s="13">
        <f t="shared" si="49"/>
        <v>98</v>
      </c>
      <c r="BG48" s="13">
        <f t="shared" si="49"/>
        <v>110</v>
      </c>
      <c r="BH48" s="13">
        <f t="shared" si="49"/>
        <v>124</v>
      </c>
      <c r="BI48" s="13">
        <f t="shared" si="49"/>
        <v>135</v>
      </c>
      <c r="BJ48" s="13">
        <f t="shared" si="49"/>
        <v>136</v>
      </c>
      <c r="BK48" s="13">
        <f t="shared" si="49"/>
        <v>114</v>
      </c>
      <c r="BL48" s="13">
        <f t="shared" si="49"/>
        <v>128</v>
      </c>
      <c r="BM48" s="13">
        <f t="shared" si="49"/>
        <v>126</v>
      </c>
      <c r="BN48" s="13">
        <f t="shared" si="49"/>
        <v>101</v>
      </c>
      <c r="BO48" s="13">
        <f t="shared" si="49"/>
        <v>80</v>
      </c>
      <c r="BP48" s="13">
        <f t="shared" si="49"/>
        <v>83</v>
      </c>
      <c r="BQ48" s="13">
        <f t="shared" si="49"/>
        <v>53</v>
      </c>
      <c r="BR48" s="13">
        <f t="shared" si="49"/>
        <v>78</v>
      </c>
      <c r="BS48" s="13">
        <f t="shared" si="49"/>
        <v>101</v>
      </c>
      <c r="BT48" s="13">
        <f t="shared" si="49"/>
        <v>88</v>
      </c>
      <c r="BU48" s="13">
        <f t="shared" si="49"/>
        <v>126</v>
      </c>
      <c r="BV48" s="13">
        <f t="shared" si="49"/>
        <v>142</v>
      </c>
      <c r="BW48" s="13">
        <f t="shared" si="49"/>
        <v>122</v>
      </c>
      <c r="BX48" s="13">
        <f t="shared" si="49"/>
        <v>134</v>
      </c>
      <c r="BY48" s="13">
        <f t="shared" si="49"/>
        <v>137</v>
      </c>
      <c r="BZ48" s="13">
        <f t="shared" si="49"/>
        <v>140</v>
      </c>
      <c r="CA48" s="13">
        <f t="shared" si="49"/>
        <v>129</v>
      </c>
      <c r="CB48" s="13">
        <f t="shared" si="49"/>
        <v>135</v>
      </c>
      <c r="CC48" s="13">
        <f t="shared" si="49"/>
        <v>99</v>
      </c>
      <c r="CD48" s="13">
        <f t="shared" si="49"/>
        <v>93</v>
      </c>
      <c r="CE48" s="13">
        <f t="shared" si="49"/>
        <v>126</v>
      </c>
      <c r="CF48" s="13">
        <f t="shared" si="49"/>
        <v>164</v>
      </c>
      <c r="CG48" s="13">
        <f t="shared" si="49"/>
        <v>170</v>
      </c>
      <c r="CH48" s="13">
        <f t="shared" ref="CH48:ES48" si="50">SUM(CH45:CH47)</f>
        <v>168</v>
      </c>
      <c r="CI48" s="13">
        <f t="shared" si="50"/>
        <v>148</v>
      </c>
      <c r="CJ48" s="13">
        <f t="shared" si="50"/>
        <v>129</v>
      </c>
      <c r="CK48" s="13">
        <f t="shared" si="50"/>
        <v>143</v>
      </c>
      <c r="CL48" s="13">
        <f t="shared" si="50"/>
        <v>138</v>
      </c>
      <c r="CM48" s="13">
        <f t="shared" si="50"/>
        <v>136</v>
      </c>
      <c r="CN48" s="13">
        <f t="shared" si="50"/>
        <v>155</v>
      </c>
      <c r="CO48" s="13">
        <f t="shared" si="50"/>
        <v>99</v>
      </c>
      <c r="CP48" s="13">
        <f t="shared" si="50"/>
        <v>107</v>
      </c>
      <c r="CQ48" s="13">
        <f t="shared" si="50"/>
        <v>169</v>
      </c>
      <c r="CR48" s="13">
        <f t="shared" si="50"/>
        <v>167</v>
      </c>
      <c r="CS48" s="13">
        <f t="shared" si="50"/>
        <v>159</v>
      </c>
      <c r="CT48" s="13">
        <f t="shared" si="50"/>
        <v>177</v>
      </c>
      <c r="CU48" s="13">
        <f t="shared" si="50"/>
        <v>147</v>
      </c>
      <c r="CV48" s="13">
        <f t="shared" si="50"/>
        <v>132</v>
      </c>
      <c r="CW48" s="13">
        <f t="shared" si="50"/>
        <v>138</v>
      </c>
      <c r="CX48" s="13">
        <f t="shared" si="50"/>
        <v>132</v>
      </c>
      <c r="CY48" s="13">
        <f t="shared" si="50"/>
        <v>122</v>
      </c>
      <c r="CZ48" s="13">
        <f t="shared" si="50"/>
        <v>140</v>
      </c>
      <c r="DA48" s="13">
        <f t="shared" si="50"/>
        <v>116</v>
      </c>
      <c r="DB48" s="13">
        <f t="shared" si="50"/>
        <v>143</v>
      </c>
      <c r="DC48" s="13">
        <f t="shared" si="50"/>
        <v>227</v>
      </c>
      <c r="DD48" s="13">
        <f t="shared" si="50"/>
        <v>186</v>
      </c>
      <c r="DE48" s="13">
        <f t="shared" si="50"/>
        <v>206</v>
      </c>
      <c r="DF48" s="13">
        <f t="shared" si="50"/>
        <v>182</v>
      </c>
      <c r="DG48" s="13">
        <f t="shared" si="50"/>
        <v>151</v>
      </c>
      <c r="DH48" s="13">
        <f t="shared" si="50"/>
        <v>173</v>
      </c>
      <c r="DI48" s="13">
        <f t="shared" si="50"/>
        <v>176</v>
      </c>
      <c r="DJ48" s="13">
        <f t="shared" si="50"/>
        <v>177</v>
      </c>
      <c r="DK48" s="13">
        <f t="shared" si="50"/>
        <v>165</v>
      </c>
      <c r="DL48" s="13">
        <f t="shared" si="50"/>
        <v>140</v>
      </c>
      <c r="DM48" s="13">
        <f t="shared" si="50"/>
        <v>115</v>
      </c>
      <c r="DN48" s="13">
        <f t="shared" si="50"/>
        <v>146</v>
      </c>
      <c r="DO48" s="13">
        <f t="shared" si="50"/>
        <v>180</v>
      </c>
      <c r="DP48" s="13">
        <f t="shared" si="50"/>
        <v>213</v>
      </c>
      <c r="DQ48" s="13">
        <f t="shared" si="50"/>
        <v>194</v>
      </c>
      <c r="DR48" s="13">
        <f t="shared" si="50"/>
        <v>187</v>
      </c>
      <c r="DS48" s="13">
        <f t="shared" si="50"/>
        <v>202</v>
      </c>
      <c r="DT48" s="13">
        <f t="shared" si="50"/>
        <v>184</v>
      </c>
      <c r="DU48" s="13">
        <f t="shared" si="50"/>
        <v>172</v>
      </c>
      <c r="DV48" s="13">
        <f t="shared" si="50"/>
        <v>164</v>
      </c>
      <c r="DW48" s="13">
        <f t="shared" si="50"/>
        <v>147</v>
      </c>
      <c r="DX48" s="13">
        <f t="shared" si="50"/>
        <v>189</v>
      </c>
      <c r="DY48" s="13">
        <f t="shared" si="50"/>
        <v>133</v>
      </c>
      <c r="DZ48" s="13">
        <f t="shared" si="50"/>
        <v>117</v>
      </c>
      <c r="EA48" s="13">
        <f t="shared" si="50"/>
        <v>146</v>
      </c>
      <c r="EB48" s="13">
        <f t="shared" si="50"/>
        <v>189</v>
      </c>
      <c r="EC48" s="13">
        <f t="shared" si="50"/>
        <v>231</v>
      </c>
      <c r="ED48" s="13">
        <f t="shared" si="50"/>
        <v>200</v>
      </c>
      <c r="EE48" s="13">
        <f t="shared" si="50"/>
        <v>201</v>
      </c>
      <c r="EF48" s="13">
        <f t="shared" si="50"/>
        <v>174</v>
      </c>
      <c r="EG48" s="13">
        <f t="shared" si="50"/>
        <v>201</v>
      </c>
      <c r="EH48" s="13">
        <f t="shared" si="50"/>
        <v>192</v>
      </c>
      <c r="EI48" s="13">
        <f t="shared" si="50"/>
        <v>153</v>
      </c>
      <c r="EJ48" s="13">
        <f t="shared" si="50"/>
        <v>202</v>
      </c>
      <c r="EK48" s="13">
        <f t="shared" si="50"/>
        <v>129</v>
      </c>
      <c r="EL48" s="13">
        <f t="shared" si="50"/>
        <v>142</v>
      </c>
      <c r="EM48" s="13">
        <f t="shared" si="50"/>
        <v>184</v>
      </c>
      <c r="EN48" s="13">
        <f t="shared" si="50"/>
        <v>193</v>
      </c>
      <c r="EO48" s="13">
        <f t="shared" si="50"/>
        <v>241</v>
      </c>
      <c r="EP48" s="13">
        <f t="shared" si="50"/>
        <v>227</v>
      </c>
      <c r="EQ48" s="13">
        <f t="shared" si="50"/>
        <v>218</v>
      </c>
      <c r="ER48" s="13">
        <f t="shared" si="50"/>
        <v>187</v>
      </c>
      <c r="ES48" s="13">
        <f t="shared" si="50"/>
        <v>198</v>
      </c>
      <c r="ET48" s="13">
        <f t="shared" ref="ET48:HE48" si="51">SUM(ET45:ET47)</f>
        <v>198</v>
      </c>
      <c r="EU48" s="13">
        <f t="shared" si="51"/>
        <v>177</v>
      </c>
      <c r="EV48" s="13">
        <f t="shared" si="51"/>
        <v>198</v>
      </c>
      <c r="EW48" s="13">
        <f t="shared" si="51"/>
        <v>145</v>
      </c>
      <c r="EX48" s="13">
        <f t="shared" si="51"/>
        <v>130</v>
      </c>
      <c r="EY48" s="13">
        <f t="shared" si="51"/>
        <v>184</v>
      </c>
      <c r="EZ48" s="13">
        <f t="shared" si="51"/>
        <v>201</v>
      </c>
      <c r="FA48" s="13">
        <f t="shared" si="51"/>
        <v>217</v>
      </c>
      <c r="FB48" s="13">
        <f t="shared" si="51"/>
        <v>238</v>
      </c>
      <c r="FC48" s="13">
        <f t="shared" si="51"/>
        <v>201</v>
      </c>
      <c r="FD48" s="13">
        <f t="shared" si="51"/>
        <v>204</v>
      </c>
      <c r="FE48" s="13">
        <f t="shared" si="51"/>
        <v>211</v>
      </c>
      <c r="FF48" s="13">
        <f t="shared" si="51"/>
        <v>193</v>
      </c>
      <c r="FG48" s="13">
        <f t="shared" si="51"/>
        <v>167</v>
      </c>
      <c r="FH48" s="13">
        <f t="shared" si="51"/>
        <v>202</v>
      </c>
      <c r="FI48" s="13">
        <f t="shared" si="51"/>
        <v>141</v>
      </c>
      <c r="FJ48" s="13">
        <f t="shared" si="51"/>
        <v>149</v>
      </c>
      <c r="FK48" s="13">
        <f t="shared" si="51"/>
        <v>235</v>
      </c>
      <c r="FL48" s="13">
        <f t="shared" si="51"/>
        <v>219</v>
      </c>
      <c r="FM48" s="13">
        <f t="shared" si="51"/>
        <v>254</v>
      </c>
      <c r="FN48" s="13">
        <f t="shared" si="51"/>
        <v>295</v>
      </c>
      <c r="FO48" s="13">
        <f t="shared" si="51"/>
        <v>185</v>
      </c>
      <c r="FP48" s="13">
        <f t="shared" si="51"/>
        <v>224</v>
      </c>
      <c r="FQ48" s="13">
        <f t="shared" si="51"/>
        <v>206</v>
      </c>
      <c r="FR48" s="13">
        <f t="shared" si="51"/>
        <v>234</v>
      </c>
      <c r="FS48" s="13">
        <f t="shared" si="51"/>
        <v>208</v>
      </c>
      <c r="FT48" s="13">
        <f t="shared" si="51"/>
        <v>208</v>
      </c>
      <c r="FU48" s="13">
        <f t="shared" si="51"/>
        <v>153</v>
      </c>
      <c r="FV48" s="13">
        <f t="shared" si="51"/>
        <v>112</v>
      </c>
      <c r="FW48" s="13">
        <f t="shared" si="51"/>
        <v>232</v>
      </c>
      <c r="FX48" s="13">
        <f t="shared" si="51"/>
        <v>225</v>
      </c>
      <c r="FY48" s="13">
        <f t="shared" si="51"/>
        <v>267</v>
      </c>
      <c r="FZ48" s="13">
        <f t="shared" si="51"/>
        <v>245</v>
      </c>
      <c r="GA48" s="13">
        <f t="shared" si="51"/>
        <v>209</v>
      </c>
      <c r="GB48" s="13">
        <f t="shared" si="51"/>
        <v>228</v>
      </c>
      <c r="GC48" s="13">
        <f t="shared" si="51"/>
        <v>178</v>
      </c>
      <c r="GD48" s="13">
        <f t="shared" si="51"/>
        <v>215</v>
      </c>
      <c r="GE48" s="13">
        <f t="shared" si="51"/>
        <v>162</v>
      </c>
      <c r="GF48" s="13">
        <f t="shared" si="51"/>
        <v>192</v>
      </c>
      <c r="GG48" s="13">
        <f t="shared" si="51"/>
        <v>144</v>
      </c>
      <c r="GH48" s="13">
        <f t="shared" si="51"/>
        <v>163</v>
      </c>
      <c r="GI48" s="13">
        <f t="shared" si="51"/>
        <v>218</v>
      </c>
      <c r="GJ48" s="13">
        <f t="shared" si="51"/>
        <v>229</v>
      </c>
      <c r="GK48" s="13">
        <f t="shared" si="51"/>
        <v>253</v>
      </c>
      <c r="GL48" s="13">
        <f t="shared" si="51"/>
        <v>232</v>
      </c>
      <c r="GM48" s="13">
        <f t="shared" si="51"/>
        <v>232</v>
      </c>
      <c r="GN48" s="13">
        <f t="shared" si="51"/>
        <v>243</v>
      </c>
      <c r="GO48" s="13">
        <f t="shared" si="51"/>
        <v>199</v>
      </c>
      <c r="GP48" s="13">
        <f t="shared" si="51"/>
        <v>224</v>
      </c>
      <c r="GQ48" s="13">
        <f t="shared" si="51"/>
        <v>250</v>
      </c>
      <c r="GR48" s="13">
        <f t="shared" si="51"/>
        <v>219</v>
      </c>
      <c r="GS48" s="13">
        <f t="shared" si="51"/>
        <v>179</v>
      </c>
      <c r="GT48" s="13">
        <f t="shared" si="51"/>
        <v>181</v>
      </c>
      <c r="GU48" s="13">
        <f t="shared" si="51"/>
        <v>236</v>
      </c>
      <c r="GV48" s="13">
        <f t="shared" si="51"/>
        <v>181</v>
      </c>
      <c r="GW48" s="13">
        <f t="shared" si="51"/>
        <v>179</v>
      </c>
      <c r="GX48" s="13">
        <f t="shared" si="51"/>
        <v>251</v>
      </c>
      <c r="GY48" s="13">
        <f t="shared" si="51"/>
        <v>452</v>
      </c>
      <c r="GZ48" s="13">
        <f t="shared" si="51"/>
        <v>403</v>
      </c>
      <c r="HA48" s="13">
        <f t="shared" si="51"/>
        <v>445</v>
      </c>
      <c r="HB48" s="13">
        <f t="shared" si="51"/>
        <v>460</v>
      </c>
      <c r="HC48" s="13">
        <f t="shared" si="51"/>
        <v>383</v>
      </c>
      <c r="HD48" s="13">
        <f t="shared" si="51"/>
        <v>401</v>
      </c>
      <c r="HE48" s="13">
        <f t="shared" si="51"/>
        <v>335</v>
      </c>
      <c r="HF48" s="13">
        <f t="shared" ref="HF48:IP48" si="52">SUM(HF45:HF47)</f>
        <v>298</v>
      </c>
      <c r="HG48" s="13">
        <f t="shared" si="52"/>
        <v>447</v>
      </c>
      <c r="HH48" s="13">
        <f t="shared" si="52"/>
        <v>445</v>
      </c>
      <c r="HI48" s="13">
        <f t="shared" si="52"/>
        <v>440</v>
      </c>
      <c r="HJ48" s="13">
        <f t="shared" si="52"/>
        <v>432</v>
      </c>
      <c r="HK48" s="13">
        <f t="shared" si="52"/>
        <v>369</v>
      </c>
      <c r="HL48" s="13">
        <f t="shared" si="52"/>
        <v>329</v>
      </c>
      <c r="HM48" s="13">
        <f t="shared" si="52"/>
        <v>313</v>
      </c>
      <c r="HN48" s="13">
        <f t="shared" si="52"/>
        <v>333</v>
      </c>
      <c r="HO48" s="13">
        <f t="shared" si="52"/>
        <v>340</v>
      </c>
      <c r="HP48" s="13">
        <f t="shared" si="52"/>
        <v>319</v>
      </c>
      <c r="HQ48" s="13">
        <f t="shared" si="52"/>
        <v>285</v>
      </c>
      <c r="HR48" s="13">
        <f t="shared" si="52"/>
        <v>248</v>
      </c>
      <c r="HS48" s="13">
        <f t="shared" si="52"/>
        <v>387</v>
      </c>
      <c r="HT48" s="13">
        <f t="shared" si="52"/>
        <v>344</v>
      </c>
      <c r="HU48" s="13">
        <f t="shared" si="52"/>
        <v>331</v>
      </c>
      <c r="HV48" s="13">
        <f t="shared" si="52"/>
        <v>290</v>
      </c>
      <c r="HW48" s="13">
        <f t="shared" si="52"/>
        <v>233</v>
      </c>
      <c r="HX48" s="13">
        <f t="shared" si="52"/>
        <v>265</v>
      </c>
      <c r="HY48" s="13">
        <f t="shared" si="52"/>
        <v>231</v>
      </c>
      <c r="HZ48" s="13">
        <f t="shared" si="52"/>
        <v>207</v>
      </c>
      <c r="IA48" s="13">
        <f t="shared" si="52"/>
        <v>195</v>
      </c>
      <c r="IB48" s="13">
        <f t="shared" si="52"/>
        <v>168</v>
      </c>
      <c r="IC48" s="13">
        <f t="shared" si="52"/>
        <v>141</v>
      </c>
      <c r="ID48" s="13">
        <f t="shared" si="52"/>
        <v>174</v>
      </c>
      <c r="IE48" s="13">
        <f t="shared" si="52"/>
        <v>242</v>
      </c>
      <c r="IF48" s="13">
        <f t="shared" si="52"/>
        <v>215</v>
      </c>
      <c r="IG48" s="13">
        <f t="shared" si="52"/>
        <v>229</v>
      </c>
      <c r="IH48" s="13">
        <f t="shared" si="52"/>
        <v>245</v>
      </c>
      <c r="II48" s="13">
        <f t="shared" si="52"/>
        <v>169</v>
      </c>
      <c r="IJ48" s="13">
        <f t="shared" si="52"/>
        <v>191</v>
      </c>
      <c r="IK48" s="13">
        <f t="shared" si="52"/>
        <v>215</v>
      </c>
      <c r="IL48" s="13">
        <f t="shared" si="52"/>
        <v>38</v>
      </c>
      <c r="IM48" s="13">
        <f t="shared" si="52"/>
        <v>0</v>
      </c>
      <c r="IN48" s="13">
        <f t="shared" si="52"/>
        <v>0</v>
      </c>
      <c r="IO48" s="13">
        <f t="shared" si="52"/>
        <v>0</v>
      </c>
      <c r="IP48" s="13">
        <f t="shared" si="52"/>
        <v>0</v>
      </c>
      <c r="IQ48" s="13"/>
      <c r="IR48" s="13"/>
      <c r="IS48" s="13"/>
    </row>
    <row r="49" spans="1:253" ht="14.25" customHeight="1" x14ac:dyDescent="0.35">
      <c r="A49" s="216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29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35">
      <c r="A50" s="202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30">
        <v>44593</v>
      </c>
      <c r="HS50" s="30">
        <v>44621</v>
      </c>
      <c r="HT50" s="30">
        <v>44652</v>
      </c>
      <c r="HU50" s="30">
        <v>44682</v>
      </c>
      <c r="HV50" s="30">
        <v>44713</v>
      </c>
      <c r="HW50" s="30">
        <v>44743</v>
      </c>
      <c r="HX50" s="30">
        <v>44774</v>
      </c>
      <c r="HY50" s="12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35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4">
        <v>123</v>
      </c>
      <c r="HS51" s="4">
        <v>201</v>
      </c>
      <c r="HT51" s="4">
        <v>164</v>
      </c>
      <c r="HU51" s="4">
        <v>158</v>
      </c>
      <c r="HV51" s="4">
        <v>137</v>
      </c>
      <c r="HW51" s="4">
        <v>111</v>
      </c>
      <c r="HX51" s="4">
        <v>114</v>
      </c>
      <c r="HY51" s="122">
        <v>110</v>
      </c>
      <c r="HZ51" s="4">
        <v>93</v>
      </c>
      <c r="IA51" s="4">
        <v>105</v>
      </c>
      <c r="IB51" s="4">
        <v>83</v>
      </c>
      <c r="IC51" s="4">
        <v>67</v>
      </c>
      <c r="ID51" s="4">
        <v>82</v>
      </c>
      <c r="IE51" s="4">
        <v>123</v>
      </c>
      <c r="IF51" s="4">
        <v>87</v>
      </c>
      <c r="IG51" s="4">
        <v>122</v>
      </c>
      <c r="IH51" s="4">
        <v>114</v>
      </c>
      <c r="II51" s="4">
        <v>74</v>
      </c>
      <c r="IJ51" s="4">
        <v>68</v>
      </c>
      <c r="IK51" s="122">
        <v>88</v>
      </c>
    </row>
    <row r="52" spans="1:253" ht="14.25" customHeight="1" x14ac:dyDescent="0.35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4">
        <v>39</v>
      </c>
      <c r="HS52" s="4">
        <v>61</v>
      </c>
      <c r="HT52" s="4">
        <v>64</v>
      </c>
      <c r="HU52" s="4">
        <v>57</v>
      </c>
      <c r="HV52" s="4">
        <v>55</v>
      </c>
      <c r="HW52" s="4">
        <v>40</v>
      </c>
      <c r="HX52" s="4">
        <v>63</v>
      </c>
      <c r="HY52" s="122">
        <v>43</v>
      </c>
      <c r="HZ52" s="4">
        <v>46</v>
      </c>
      <c r="IA52" s="4">
        <v>36</v>
      </c>
      <c r="IB52" s="4">
        <v>37</v>
      </c>
      <c r="IC52" s="4">
        <v>21</v>
      </c>
      <c r="ID52" s="4">
        <v>31</v>
      </c>
      <c r="IE52" s="4">
        <v>39</v>
      </c>
      <c r="IF52" s="4">
        <v>56</v>
      </c>
      <c r="IG52" s="4">
        <v>42</v>
      </c>
      <c r="IH52" s="4">
        <v>42</v>
      </c>
      <c r="II52" s="4">
        <v>37</v>
      </c>
      <c r="IJ52" s="4">
        <v>54</v>
      </c>
      <c r="IK52" s="122">
        <v>51</v>
      </c>
    </row>
    <row r="53" spans="1:253" ht="14.25" customHeight="1" x14ac:dyDescent="0.35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4">
        <v>5</v>
      </c>
      <c r="HS53" s="4">
        <v>7</v>
      </c>
      <c r="HT53" s="4">
        <v>8</v>
      </c>
      <c r="HU53" s="4">
        <v>3</v>
      </c>
      <c r="HV53" s="4">
        <v>9</v>
      </c>
      <c r="HW53" s="4">
        <v>6</v>
      </c>
      <c r="HX53" s="4">
        <v>4</v>
      </c>
      <c r="HY53" s="122">
        <v>3</v>
      </c>
      <c r="HZ53" s="4">
        <v>7</v>
      </c>
      <c r="IA53" s="4">
        <v>5</v>
      </c>
      <c r="IB53" s="4">
        <v>3</v>
      </c>
      <c r="IC53" s="4">
        <v>4</v>
      </c>
      <c r="ID53" s="4">
        <v>9</v>
      </c>
      <c r="IE53" s="4">
        <v>7</v>
      </c>
      <c r="IF53" s="4">
        <v>6</v>
      </c>
      <c r="IG53" s="4">
        <v>5</v>
      </c>
      <c r="IH53" s="4">
        <v>6</v>
      </c>
      <c r="II53" s="4">
        <v>3</v>
      </c>
      <c r="IJ53" s="4">
        <v>7</v>
      </c>
      <c r="IK53" s="122">
        <v>6</v>
      </c>
    </row>
    <row r="54" spans="1:253" ht="14.25" customHeight="1" x14ac:dyDescent="0.35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4">
        <v>7</v>
      </c>
      <c r="HS54" s="4">
        <v>18</v>
      </c>
      <c r="HT54" s="4">
        <v>11</v>
      </c>
      <c r="HU54" s="4">
        <v>11</v>
      </c>
      <c r="HV54" s="4">
        <v>10</v>
      </c>
      <c r="HW54" s="4">
        <v>7</v>
      </c>
      <c r="HX54" s="4">
        <v>5</v>
      </c>
      <c r="HY54" s="122">
        <v>6</v>
      </c>
      <c r="HZ54" s="4">
        <v>3</v>
      </c>
      <c r="IA54" s="4">
        <v>2</v>
      </c>
      <c r="IB54" s="4">
        <v>1</v>
      </c>
      <c r="IC54" s="4">
        <v>2</v>
      </c>
      <c r="ID54" s="4">
        <v>2</v>
      </c>
      <c r="IE54" s="4">
        <v>5</v>
      </c>
      <c r="IF54" s="4">
        <v>1</v>
      </c>
      <c r="IG54" s="4">
        <v>5</v>
      </c>
      <c r="IH54" s="4">
        <v>4</v>
      </c>
      <c r="II54" s="4">
        <v>2</v>
      </c>
      <c r="IJ54" s="4">
        <v>4</v>
      </c>
      <c r="IK54" s="122">
        <v>4</v>
      </c>
    </row>
    <row r="55" spans="1:253" ht="14.25" customHeight="1" x14ac:dyDescent="0.35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4">
        <v>0</v>
      </c>
      <c r="HS55" s="4">
        <v>1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122">
        <v>0</v>
      </c>
      <c r="HZ55" s="4">
        <v>1</v>
      </c>
      <c r="IA55" s="4">
        <v>0</v>
      </c>
      <c r="IB55" s="4">
        <v>0</v>
      </c>
      <c r="IC55" s="4">
        <v>3</v>
      </c>
      <c r="ID55" s="4">
        <v>0</v>
      </c>
      <c r="IE55" s="4">
        <v>1</v>
      </c>
      <c r="IF55" s="4">
        <v>0</v>
      </c>
      <c r="IG55" s="4">
        <v>0</v>
      </c>
      <c r="IH55" s="4">
        <v>0</v>
      </c>
      <c r="II55" s="4">
        <v>2</v>
      </c>
      <c r="IJ55" s="4">
        <v>1</v>
      </c>
      <c r="IK55" s="122">
        <v>0</v>
      </c>
    </row>
    <row r="56" spans="1:253" ht="14.25" customHeight="1" x14ac:dyDescent="0.35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4">
        <v>4</v>
      </c>
      <c r="HS56" s="4">
        <v>2</v>
      </c>
      <c r="HT56" s="4">
        <v>2</v>
      </c>
      <c r="HU56" s="4">
        <v>4</v>
      </c>
      <c r="HV56" s="4">
        <v>7</v>
      </c>
      <c r="HW56" s="4">
        <v>2</v>
      </c>
      <c r="HX56" s="4">
        <v>3</v>
      </c>
      <c r="HY56" s="122">
        <v>2</v>
      </c>
      <c r="HZ56" s="4">
        <v>4</v>
      </c>
      <c r="IA56" s="4">
        <v>3</v>
      </c>
      <c r="IB56" s="4">
        <v>3</v>
      </c>
      <c r="IC56" s="4">
        <v>4</v>
      </c>
      <c r="ID56" s="4">
        <v>2</v>
      </c>
      <c r="IE56" s="4">
        <v>2</v>
      </c>
      <c r="IF56" s="4">
        <v>4</v>
      </c>
      <c r="IG56" s="4">
        <v>1</v>
      </c>
      <c r="IH56" s="4">
        <v>7</v>
      </c>
      <c r="II56" s="4">
        <v>2</v>
      </c>
      <c r="IJ56" s="4">
        <v>3</v>
      </c>
      <c r="IK56" s="122">
        <v>4</v>
      </c>
    </row>
    <row r="57" spans="1:253" ht="14.25" customHeight="1" x14ac:dyDescent="0.35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4">
        <v>4</v>
      </c>
      <c r="HS57" s="4">
        <v>10</v>
      </c>
      <c r="HT57" s="4">
        <v>16</v>
      </c>
      <c r="HU57" s="4">
        <v>14</v>
      </c>
      <c r="HV57" s="4">
        <v>17</v>
      </c>
      <c r="HW57" s="4">
        <v>5</v>
      </c>
      <c r="HX57" s="4">
        <v>12</v>
      </c>
      <c r="HY57" s="122">
        <v>3</v>
      </c>
      <c r="HZ57" s="4">
        <v>7</v>
      </c>
      <c r="IA57" s="4">
        <v>10</v>
      </c>
      <c r="IB57" s="4">
        <v>4</v>
      </c>
      <c r="IC57" s="4">
        <v>0</v>
      </c>
      <c r="ID57" s="4">
        <v>11</v>
      </c>
      <c r="IE57" s="4">
        <v>16</v>
      </c>
      <c r="IF57" s="4">
        <v>12</v>
      </c>
      <c r="IG57" s="4">
        <v>10</v>
      </c>
      <c r="IH57" s="4">
        <v>16</v>
      </c>
      <c r="II57" s="4">
        <v>6</v>
      </c>
      <c r="IJ57" s="4">
        <v>6</v>
      </c>
      <c r="IK57" s="122">
        <v>13</v>
      </c>
    </row>
    <row r="58" spans="1:253" ht="14.25" customHeight="1" x14ac:dyDescent="0.35">
      <c r="A58" s="208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53">SUM(AY51:AY57)</f>
        <v>0</v>
      </c>
      <c r="AZ58" s="13">
        <f t="shared" si="53"/>
        <v>0</v>
      </c>
      <c r="BA58" s="13">
        <f t="shared" si="53"/>
        <v>0</v>
      </c>
      <c r="BB58" s="13">
        <f t="shared" si="53"/>
        <v>0</v>
      </c>
      <c r="BC58" s="13">
        <f t="shared" si="53"/>
        <v>0</v>
      </c>
      <c r="BD58" s="13">
        <f t="shared" si="53"/>
        <v>0</v>
      </c>
      <c r="BE58" s="13">
        <f t="shared" si="53"/>
        <v>57</v>
      </c>
      <c r="BF58" s="13">
        <f t="shared" si="53"/>
        <v>75</v>
      </c>
      <c r="BG58" s="13">
        <f t="shared" si="53"/>
        <v>96</v>
      </c>
      <c r="BH58" s="13">
        <f t="shared" si="53"/>
        <v>92</v>
      </c>
      <c r="BI58" s="13">
        <f t="shared" si="53"/>
        <v>111</v>
      </c>
      <c r="BJ58" s="13">
        <f t="shared" si="53"/>
        <v>110</v>
      </c>
      <c r="BK58" s="13">
        <f t="shared" si="53"/>
        <v>94</v>
      </c>
      <c r="BL58" s="13">
        <f t="shared" si="53"/>
        <v>104</v>
      </c>
      <c r="BM58" s="13">
        <f t="shared" si="53"/>
        <v>93</v>
      </c>
      <c r="BN58" s="13">
        <f t="shared" si="53"/>
        <v>85</v>
      </c>
      <c r="BO58" s="13">
        <f t="shared" si="53"/>
        <v>60</v>
      </c>
      <c r="BP58" s="13">
        <f t="shared" si="53"/>
        <v>69</v>
      </c>
      <c r="BQ58" s="13">
        <f t="shared" si="53"/>
        <v>42</v>
      </c>
      <c r="BR58" s="13">
        <f t="shared" si="53"/>
        <v>68</v>
      </c>
      <c r="BS58" s="13">
        <f t="shared" si="53"/>
        <v>84</v>
      </c>
      <c r="BT58" s="13">
        <f t="shared" si="53"/>
        <v>81</v>
      </c>
      <c r="BU58" s="13">
        <f t="shared" si="53"/>
        <v>111</v>
      </c>
      <c r="BV58" s="13">
        <f t="shared" si="53"/>
        <v>114</v>
      </c>
      <c r="BW58" s="13">
        <f t="shared" si="53"/>
        <v>105</v>
      </c>
      <c r="BX58" s="13">
        <f t="shared" si="53"/>
        <v>105</v>
      </c>
      <c r="BY58" s="13">
        <f t="shared" si="53"/>
        <v>104</v>
      </c>
      <c r="BZ58" s="13">
        <f t="shared" si="53"/>
        <v>106</v>
      </c>
      <c r="CA58" s="13">
        <f t="shared" si="53"/>
        <v>106</v>
      </c>
      <c r="CB58" s="13">
        <f t="shared" si="53"/>
        <v>100</v>
      </c>
      <c r="CC58" s="13">
        <f t="shared" si="53"/>
        <v>86</v>
      </c>
      <c r="CD58" s="13">
        <f t="shared" si="53"/>
        <v>72</v>
      </c>
      <c r="CE58" s="13">
        <f t="shared" si="53"/>
        <v>113</v>
      </c>
      <c r="CF58" s="13">
        <f t="shared" si="53"/>
        <v>136</v>
      </c>
      <c r="CG58" s="13">
        <f t="shared" si="53"/>
        <v>151</v>
      </c>
      <c r="CH58" s="13">
        <f t="shared" si="53"/>
        <v>217</v>
      </c>
      <c r="CI58" s="13">
        <f t="shared" si="53"/>
        <v>125</v>
      </c>
      <c r="CJ58" s="13">
        <f t="shared" si="53"/>
        <v>99</v>
      </c>
      <c r="CK58" s="13">
        <f t="shared" si="53"/>
        <v>106</v>
      </c>
      <c r="CL58" s="13">
        <f t="shared" si="53"/>
        <v>115</v>
      </c>
      <c r="CM58" s="13">
        <f t="shared" si="53"/>
        <v>134</v>
      </c>
      <c r="CN58" s="13">
        <f t="shared" si="53"/>
        <v>125</v>
      </c>
      <c r="CO58" s="13">
        <f t="shared" si="53"/>
        <v>97</v>
      </c>
      <c r="CP58" s="13">
        <f t="shared" si="53"/>
        <v>85</v>
      </c>
      <c r="CQ58" s="13">
        <f t="shared" si="53"/>
        <v>130</v>
      </c>
      <c r="CR58" s="13">
        <f t="shared" si="53"/>
        <v>137</v>
      </c>
      <c r="CS58" s="13">
        <f t="shared" si="53"/>
        <v>122</v>
      </c>
      <c r="CT58" s="13">
        <f t="shared" si="53"/>
        <v>142</v>
      </c>
      <c r="CU58" s="13">
        <f t="shared" si="53"/>
        <v>126</v>
      </c>
      <c r="CV58" s="13">
        <f t="shared" si="53"/>
        <v>105</v>
      </c>
      <c r="CW58" s="13">
        <f t="shared" si="53"/>
        <v>113</v>
      </c>
      <c r="CX58" s="13">
        <f t="shared" si="53"/>
        <v>109</v>
      </c>
      <c r="CY58" s="13">
        <f t="shared" si="53"/>
        <v>74</v>
      </c>
      <c r="CZ58" s="13">
        <f t="shared" si="53"/>
        <v>102</v>
      </c>
      <c r="DA58" s="13">
        <f t="shared" si="53"/>
        <v>95</v>
      </c>
      <c r="DB58" s="13">
        <f t="shared" si="53"/>
        <v>111</v>
      </c>
      <c r="DC58" s="13">
        <f t="shared" si="53"/>
        <v>170</v>
      </c>
      <c r="DD58" s="13">
        <f t="shared" si="53"/>
        <v>131</v>
      </c>
      <c r="DE58" s="13">
        <f t="shared" si="53"/>
        <v>163</v>
      </c>
      <c r="DF58" s="13">
        <f t="shared" si="53"/>
        <v>143</v>
      </c>
      <c r="DG58" s="13">
        <f t="shared" si="53"/>
        <v>121</v>
      </c>
      <c r="DH58" s="13">
        <f t="shared" si="53"/>
        <v>125</v>
      </c>
      <c r="DI58" s="13">
        <f t="shared" si="53"/>
        <v>146</v>
      </c>
      <c r="DJ58" s="13">
        <f t="shared" si="53"/>
        <v>134</v>
      </c>
      <c r="DK58" s="13">
        <f t="shared" si="53"/>
        <v>129</v>
      </c>
      <c r="DL58" s="13">
        <f t="shared" si="53"/>
        <v>109</v>
      </c>
      <c r="DM58" s="13">
        <f t="shared" si="53"/>
        <v>89</v>
      </c>
      <c r="DN58" s="13">
        <f t="shared" si="53"/>
        <v>91</v>
      </c>
      <c r="DO58" s="13">
        <f t="shared" si="53"/>
        <v>135</v>
      </c>
      <c r="DP58" s="13">
        <f t="shared" si="53"/>
        <v>167</v>
      </c>
      <c r="DQ58" s="13">
        <f t="shared" si="53"/>
        <v>154</v>
      </c>
      <c r="DR58" s="13">
        <f t="shared" si="53"/>
        <v>145</v>
      </c>
      <c r="DS58" s="13">
        <f t="shared" si="53"/>
        <v>161</v>
      </c>
      <c r="DT58" s="13">
        <f t="shared" si="53"/>
        <v>136</v>
      </c>
      <c r="DU58" s="13">
        <f t="shared" si="53"/>
        <v>127</v>
      </c>
      <c r="DV58" s="13">
        <f t="shared" si="53"/>
        <v>114</v>
      </c>
      <c r="DW58" s="13">
        <f t="shared" si="53"/>
        <v>115</v>
      </c>
      <c r="DX58" s="13">
        <f t="shared" si="53"/>
        <v>125</v>
      </c>
      <c r="DY58" s="13">
        <f t="shared" si="53"/>
        <v>107</v>
      </c>
      <c r="DZ58" s="13">
        <f t="shared" si="53"/>
        <v>86</v>
      </c>
      <c r="EA58" s="13">
        <f t="shared" si="53"/>
        <v>112</v>
      </c>
      <c r="EB58" s="13">
        <f t="shared" si="53"/>
        <v>149</v>
      </c>
      <c r="EC58" s="13">
        <f t="shared" si="53"/>
        <v>192</v>
      </c>
      <c r="ED58" s="13">
        <f t="shared" si="53"/>
        <v>147</v>
      </c>
      <c r="EE58" s="13">
        <f t="shared" si="53"/>
        <v>121</v>
      </c>
      <c r="EF58" s="13">
        <f t="shared" si="53"/>
        <v>122</v>
      </c>
      <c r="EG58" s="13">
        <f t="shared" si="53"/>
        <v>142</v>
      </c>
      <c r="EH58" s="13">
        <f t="shared" si="53"/>
        <v>144</v>
      </c>
      <c r="EI58" s="13">
        <f t="shared" si="53"/>
        <v>118</v>
      </c>
      <c r="EJ58" s="13">
        <f t="shared" si="53"/>
        <v>157</v>
      </c>
      <c r="EK58" s="13">
        <f t="shared" si="53"/>
        <v>96</v>
      </c>
      <c r="EL58" s="13">
        <f t="shared" si="53"/>
        <v>105</v>
      </c>
      <c r="EM58" s="13">
        <f t="shared" si="53"/>
        <v>140</v>
      </c>
      <c r="EN58" s="13">
        <f t="shared" si="53"/>
        <v>153</v>
      </c>
      <c r="EO58" s="13">
        <f t="shared" si="53"/>
        <v>201</v>
      </c>
      <c r="EP58" s="13">
        <f t="shared" si="53"/>
        <v>185</v>
      </c>
      <c r="EQ58" s="13">
        <f t="shared" si="53"/>
        <v>171</v>
      </c>
      <c r="ER58" s="13">
        <f t="shared" si="53"/>
        <v>146</v>
      </c>
      <c r="ES58" s="13">
        <f t="shared" si="53"/>
        <v>143</v>
      </c>
      <c r="ET58" s="13">
        <f t="shared" si="53"/>
        <v>159</v>
      </c>
      <c r="EU58" s="13">
        <f t="shared" si="53"/>
        <v>143</v>
      </c>
      <c r="EV58" s="13">
        <f t="shared" si="53"/>
        <v>148</v>
      </c>
      <c r="EW58" s="13">
        <f t="shared" si="53"/>
        <v>145</v>
      </c>
      <c r="EX58" s="13">
        <f t="shared" si="53"/>
        <v>92</v>
      </c>
      <c r="EY58" s="13">
        <f t="shared" si="53"/>
        <v>138</v>
      </c>
      <c r="EZ58" s="13">
        <f t="shared" si="53"/>
        <v>158</v>
      </c>
      <c r="FA58" s="13">
        <f t="shared" si="53"/>
        <v>175</v>
      </c>
      <c r="FB58" s="13">
        <f t="shared" si="53"/>
        <v>185</v>
      </c>
      <c r="FC58" s="13">
        <f t="shared" si="53"/>
        <v>155</v>
      </c>
      <c r="FD58" s="13">
        <f t="shared" si="53"/>
        <v>159</v>
      </c>
      <c r="FE58" s="13">
        <f t="shared" si="53"/>
        <v>159</v>
      </c>
      <c r="FF58" s="13">
        <f t="shared" si="53"/>
        <v>145</v>
      </c>
      <c r="FG58" s="13">
        <f t="shared" si="53"/>
        <v>140</v>
      </c>
      <c r="FH58" s="13">
        <f t="shared" si="53"/>
        <v>173</v>
      </c>
      <c r="FI58" s="13">
        <f t="shared" si="53"/>
        <v>112</v>
      </c>
      <c r="FJ58" s="13">
        <f t="shared" si="53"/>
        <v>128</v>
      </c>
      <c r="FK58" s="13">
        <f t="shared" si="53"/>
        <v>180</v>
      </c>
      <c r="FL58" s="13">
        <f t="shared" si="53"/>
        <v>180</v>
      </c>
      <c r="FM58" s="13">
        <f t="shared" si="53"/>
        <v>203</v>
      </c>
      <c r="FN58" s="13">
        <f t="shared" si="53"/>
        <v>216</v>
      </c>
      <c r="FO58" s="13">
        <f t="shared" si="53"/>
        <v>136</v>
      </c>
      <c r="FP58" s="13">
        <f t="shared" si="53"/>
        <v>171</v>
      </c>
      <c r="FQ58" s="13">
        <f t="shared" si="53"/>
        <v>162</v>
      </c>
      <c r="FR58" s="13">
        <f t="shared" si="53"/>
        <v>166</v>
      </c>
      <c r="FS58" s="13">
        <f t="shared" si="53"/>
        <v>164</v>
      </c>
      <c r="FT58" s="13">
        <f t="shared" si="53"/>
        <v>164</v>
      </c>
      <c r="FU58" s="13">
        <f t="shared" si="53"/>
        <v>118</v>
      </c>
      <c r="FV58" s="13">
        <f t="shared" si="53"/>
        <v>89</v>
      </c>
      <c r="FW58" s="13">
        <f t="shared" si="53"/>
        <v>187</v>
      </c>
      <c r="FX58" s="13">
        <f t="shared" si="53"/>
        <v>186</v>
      </c>
      <c r="FY58" s="13">
        <f t="shared" si="53"/>
        <v>219</v>
      </c>
      <c r="FZ58" s="13">
        <f t="shared" si="53"/>
        <v>188</v>
      </c>
      <c r="GA58" s="13">
        <f t="shared" si="53"/>
        <v>172</v>
      </c>
      <c r="GB58" s="13">
        <f t="shared" si="53"/>
        <v>189</v>
      </c>
      <c r="GC58" s="13">
        <f t="shared" si="53"/>
        <v>145</v>
      </c>
      <c r="GD58" s="13">
        <f t="shared" si="53"/>
        <v>176</v>
      </c>
      <c r="GE58" s="13">
        <f t="shared" si="53"/>
        <v>135</v>
      </c>
      <c r="GF58" s="13">
        <f t="shared" si="53"/>
        <v>166</v>
      </c>
      <c r="GG58" s="13">
        <f t="shared" si="53"/>
        <v>117</v>
      </c>
      <c r="GH58" s="13">
        <f t="shared" si="53"/>
        <v>123</v>
      </c>
      <c r="GI58" s="13">
        <f t="shared" si="53"/>
        <v>184</v>
      </c>
      <c r="GJ58" s="13">
        <f t="shared" si="53"/>
        <v>189</v>
      </c>
      <c r="GK58" s="13">
        <f t="shared" si="53"/>
        <v>217</v>
      </c>
      <c r="GL58" s="13">
        <f t="shared" si="53"/>
        <v>190</v>
      </c>
      <c r="GM58" s="13">
        <f t="shared" si="53"/>
        <v>185</v>
      </c>
      <c r="GN58" s="13">
        <f t="shared" si="53"/>
        <v>201</v>
      </c>
      <c r="GO58" s="13">
        <f t="shared" si="53"/>
        <v>162</v>
      </c>
      <c r="GP58" s="13">
        <f t="shared" si="53"/>
        <v>189</v>
      </c>
      <c r="GQ58" s="13">
        <f t="shared" si="53"/>
        <v>206</v>
      </c>
      <c r="GR58" s="13">
        <f t="shared" si="53"/>
        <v>174</v>
      </c>
      <c r="GS58" s="13">
        <f t="shared" si="53"/>
        <v>147</v>
      </c>
      <c r="GT58" s="13">
        <f t="shared" si="53"/>
        <v>146</v>
      </c>
      <c r="GU58" s="13">
        <f t="shared" si="53"/>
        <v>199</v>
      </c>
      <c r="GV58" s="13">
        <f t="shared" si="53"/>
        <v>154</v>
      </c>
      <c r="GW58" s="13">
        <f t="shared" si="53"/>
        <v>149</v>
      </c>
      <c r="GX58" s="13">
        <f t="shared" si="53"/>
        <v>221</v>
      </c>
      <c r="GY58" s="13">
        <f t="shared" si="53"/>
        <v>396</v>
      </c>
      <c r="GZ58" s="13">
        <f t="shared" si="53"/>
        <v>318</v>
      </c>
      <c r="HA58" s="13">
        <f t="shared" si="53"/>
        <v>358</v>
      </c>
      <c r="HB58" s="13">
        <f t="shared" si="53"/>
        <v>372</v>
      </c>
      <c r="HC58" s="13">
        <f t="shared" si="53"/>
        <v>306</v>
      </c>
      <c r="HD58" s="13">
        <f t="shared" si="53"/>
        <v>315</v>
      </c>
      <c r="HE58" s="13">
        <f t="shared" si="53"/>
        <v>263</v>
      </c>
      <c r="HF58" s="13">
        <f t="shared" si="53"/>
        <v>237</v>
      </c>
      <c r="HG58" s="13">
        <f t="shared" si="53"/>
        <v>377</v>
      </c>
      <c r="HH58" s="13">
        <f t="shared" si="53"/>
        <v>348</v>
      </c>
      <c r="HI58" s="13">
        <f t="shared" si="53"/>
        <v>337</v>
      </c>
      <c r="HJ58" s="13">
        <f t="shared" ref="HJ58:IK58" si="54">SUM(HJ51:HJ57)</f>
        <v>321</v>
      </c>
      <c r="HK58" s="13">
        <f t="shared" si="54"/>
        <v>263</v>
      </c>
      <c r="HL58" s="13">
        <f t="shared" si="54"/>
        <v>234</v>
      </c>
      <c r="HM58" s="13">
        <f t="shared" si="54"/>
        <v>230</v>
      </c>
      <c r="HN58" s="13">
        <f t="shared" si="54"/>
        <v>253</v>
      </c>
      <c r="HO58" s="13">
        <f t="shared" si="54"/>
        <v>267</v>
      </c>
      <c r="HP58" s="13">
        <f t="shared" si="54"/>
        <v>240</v>
      </c>
      <c r="HQ58" s="13">
        <f t="shared" si="54"/>
        <v>225</v>
      </c>
      <c r="HR58" s="13">
        <f t="shared" si="54"/>
        <v>182</v>
      </c>
      <c r="HS58" s="13">
        <f t="shared" si="54"/>
        <v>300</v>
      </c>
      <c r="HT58" s="13">
        <f t="shared" si="54"/>
        <v>265</v>
      </c>
      <c r="HU58" s="13">
        <f t="shared" si="54"/>
        <v>247</v>
      </c>
      <c r="HV58" s="13">
        <f t="shared" si="54"/>
        <v>235</v>
      </c>
      <c r="HW58" s="13">
        <f t="shared" si="54"/>
        <v>171</v>
      </c>
      <c r="HX58" s="13">
        <f t="shared" si="54"/>
        <v>201</v>
      </c>
      <c r="HY58" s="122">
        <f t="shared" si="54"/>
        <v>167</v>
      </c>
      <c r="HZ58" s="13">
        <f t="shared" si="54"/>
        <v>161</v>
      </c>
      <c r="IA58" s="13">
        <f t="shared" si="54"/>
        <v>161</v>
      </c>
      <c r="IB58" s="13">
        <f t="shared" si="54"/>
        <v>131</v>
      </c>
      <c r="IC58" s="13">
        <f t="shared" si="54"/>
        <v>101</v>
      </c>
      <c r="ID58" s="13">
        <f t="shared" si="54"/>
        <v>137</v>
      </c>
      <c r="IE58" s="13">
        <f t="shared" si="54"/>
        <v>193</v>
      </c>
      <c r="IF58" s="13">
        <f t="shared" si="54"/>
        <v>166</v>
      </c>
      <c r="IG58" s="13">
        <f t="shared" si="54"/>
        <v>185</v>
      </c>
      <c r="IH58" s="13">
        <f t="shared" si="54"/>
        <v>189</v>
      </c>
      <c r="II58" s="13">
        <f t="shared" si="54"/>
        <v>126</v>
      </c>
      <c r="IJ58" s="13">
        <f t="shared" si="54"/>
        <v>143</v>
      </c>
      <c r="IK58" s="13">
        <f t="shared" si="54"/>
        <v>166</v>
      </c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35">
      <c r="A59" s="216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22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35">
      <c r="A60" s="208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30">
        <v>44593</v>
      </c>
      <c r="HS60" s="30">
        <v>44621</v>
      </c>
      <c r="HT60" s="30">
        <v>44652</v>
      </c>
      <c r="HU60" s="30">
        <v>44682</v>
      </c>
      <c r="HV60" s="30">
        <v>44713</v>
      </c>
      <c r="HW60" s="30">
        <v>44743</v>
      </c>
      <c r="HX60" s="30">
        <v>44774</v>
      </c>
      <c r="HY60" s="12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35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4">
        <v>69</v>
      </c>
      <c r="HS61" s="4">
        <v>105</v>
      </c>
      <c r="HT61" s="4">
        <v>97</v>
      </c>
      <c r="HU61" s="4">
        <v>90</v>
      </c>
      <c r="HV61" s="4">
        <v>91</v>
      </c>
      <c r="HW61" s="4">
        <v>64</v>
      </c>
      <c r="HX61" s="4">
        <v>85</v>
      </c>
      <c r="HY61" s="122">
        <v>55</v>
      </c>
      <c r="HZ61" s="4">
        <v>51</v>
      </c>
      <c r="IA61" s="4">
        <v>67</v>
      </c>
      <c r="IB61" s="4">
        <v>52</v>
      </c>
      <c r="IC61" s="4">
        <v>41</v>
      </c>
      <c r="ID61" s="4">
        <v>64</v>
      </c>
      <c r="IE61" s="4">
        <v>84</v>
      </c>
      <c r="IF61" s="4">
        <v>63</v>
      </c>
      <c r="IG61" s="4">
        <v>76</v>
      </c>
      <c r="IH61" s="4">
        <v>62</v>
      </c>
      <c r="II61" s="4">
        <v>44</v>
      </c>
      <c r="IJ61" s="4">
        <v>57</v>
      </c>
      <c r="IK61" s="122">
        <v>71</v>
      </c>
    </row>
    <row r="62" spans="1:253" ht="14.25" customHeight="1" x14ac:dyDescent="0.35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4">
        <v>6</v>
      </c>
      <c r="HS62" s="4">
        <v>20</v>
      </c>
      <c r="HT62" s="4">
        <v>7</v>
      </c>
      <c r="HU62" s="4">
        <v>3</v>
      </c>
      <c r="HV62" s="4">
        <v>12</v>
      </c>
      <c r="HW62" s="4">
        <v>11</v>
      </c>
      <c r="HX62" s="4">
        <v>14</v>
      </c>
      <c r="HY62" s="122">
        <v>7</v>
      </c>
      <c r="HZ62" s="4">
        <v>9</v>
      </c>
      <c r="IA62" s="4">
        <v>8</v>
      </c>
      <c r="IB62" s="4">
        <v>9</v>
      </c>
      <c r="IC62" s="4">
        <v>2</v>
      </c>
      <c r="ID62" s="4">
        <v>12</v>
      </c>
      <c r="IE62" s="4">
        <v>2</v>
      </c>
      <c r="IF62" s="4">
        <v>12</v>
      </c>
      <c r="IG62" s="4">
        <v>6</v>
      </c>
      <c r="IH62" s="4">
        <v>11</v>
      </c>
      <c r="II62" s="4">
        <v>10</v>
      </c>
      <c r="IJ62" s="4">
        <v>12</v>
      </c>
      <c r="IK62" s="122">
        <v>9</v>
      </c>
    </row>
    <row r="63" spans="1:253" ht="14.25" customHeight="1" x14ac:dyDescent="0.35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4">
        <v>42</v>
      </c>
      <c r="HS63" s="4">
        <v>80</v>
      </c>
      <c r="HT63" s="4">
        <v>77</v>
      </c>
      <c r="HU63" s="4">
        <v>71</v>
      </c>
      <c r="HV63" s="4">
        <v>68</v>
      </c>
      <c r="HW63" s="4">
        <v>46</v>
      </c>
      <c r="HX63" s="4">
        <v>55</v>
      </c>
      <c r="HY63" s="122">
        <v>56</v>
      </c>
      <c r="HZ63" s="4">
        <v>45</v>
      </c>
      <c r="IA63" s="4">
        <v>48</v>
      </c>
      <c r="IB63" s="4">
        <v>35</v>
      </c>
      <c r="IC63" s="4">
        <v>27</v>
      </c>
      <c r="ID63" s="4">
        <v>39</v>
      </c>
      <c r="IE63" s="4">
        <v>57</v>
      </c>
      <c r="IF63" s="4">
        <v>48</v>
      </c>
      <c r="IG63" s="4">
        <v>57</v>
      </c>
      <c r="IH63" s="4">
        <v>53</v>
      </c>
      <c r="II63" s="4">
        <v>39</v>
      </c>
      <c r="IJ63" s="4">
        <v>40</v>
      </c>
      <c r="IK63" s="122">
        <v>43</v>
      </c>
    </row>
    <row r="64" spans="1:253" ht="14.25" customHeight="1" x14ac:dyDescent="0.35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4">
        <v>63</v>
      </c>
      <c r="HS64" s="4">
        <v>95</v>
      </c>
      <c r="HT64" s="4">
        <v>84</v>
      </c>
      <c r="HU64" s="4">
        <v>83</v>
      </c>
      <c r="HV64" s="4">
        <v>64</v>
      </c>
      <c r="HW64" s="4">
        <v>50</v>
      </c>
      <c r="HX64" s="4">
        <v>47</v>
      </c>
      <c r="HY64" s="122">
        <v>49</v>
      </c>
      <c r="HZ64" s="4">
        <v>56</v>
      </c>
      <c r="IA64" s="4">
        <v>38</v>
      </c>
      <c r="IB64" s="4">
        <v>35</v>
      </c>
      <c r="IC64" s="4">
        <v>31</v>
      </c>
      <c r="ID64" s="4">
        <v>22</v>
      </c>
      <c r="IE64" s="4">
        <v>50</v>
      </c>
      <c r="IF64" s="4">
        <v>43</v>
      </c>
      <c r="IG64" s="4">
        <v>46</v>
      </c>
      <c r="IH64" s="4">
        <v>63</v>
      </c>
      <c r="II64" s="4">
        <v>33</v>
      </c>
      <c r="IJ64" s="4">
        <v>34</v>
      </c>
      <c r="IK64" s="122">
        <v>43</v>
      </c>
    </row>
    <row r="65" spans="1:253" ht="14.25" customHeight="1" x14ac:dyDescent="0.35">
      <c r="A65" s="208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55">SUM(CL61:CL64)</f>
        <v>115</v>
      </c>
      <c r="CM65" s="13">
        <f t="shared" si="55"/>
        <v>104</v>
      </c>
      <c r="CN65" s="13">
        <f t="shared" si="55"/>
        <v>125</v>
      </c>
      <c r="CO65" s="13">
        <f t="shared" si="55"/>
        <v>97</v>
      </c>
      <c r="CP65" s="13">
        <f t="shared" si="55"/>
        <v>85</v>
      </c>
      <c r="CQ65" s="13">
        <f t="shared" si="55"/>
        <v>129</v>
      </c>
      <c r="CR65" s="13">
        <f t="shared" si="55"/>
        <v>137</v>
      </c>
      <c r="CS65" s="13">
        <f t="shared" si="55"/>
        <v>122</v>
      </c>
      <c r="CT65" s="13">
        <f t="shared" si="55"/>
        <v>142</v>
      </c>
      <c r="CU65" s="13">
        <f t="shared" si="55"/>
        <v>126</v>
      </c>
      <c r="CV65" s="13">
        <f t="shared" si="55"/>
        <v>105</v>
      </c>
      <c r="CW65" s="13">
        <f t="shared" si="55"/>
        <v>113</v>
      </c>
      <c r="CX65" s="13">
        <f t="shared" si="55"/>
        <v>109</v>
      </c>
      <c r="CY65" s="13">
        <f t="shared" si="55"/>
        <v>74</v>
      </c>
      <c r="CZ65" s="13">
        <f t="shared" si="55"/>
        <v>102</v>
      </c>
      <c r="DA65" s="13">
        <f t="shared" si="55"/>
        <v>95</v>
      </c>
      <c r="DB65" s="13">
        <f t="shared" si="55"/>
        <v>111</v>
      </c>
      <c r="DC65" s="13">
        <f t="shared" si="55"/>
        <v>170</v>
      </c>
      <c r="DD65" s="13">
        <f t="shared" si="55"/>
        <v>131</v>
      </c>
      <c r="DE65" s="13">
        <f t="shared" si="55"/>
        <v>163</v>
      </c>
      <c r="DF65" s="13">
        <f t="shared" si="55"/>
        <v>143</v>
      </c>
      <c r="DG65" s="13">
        <f t="shared" si="55"/>
        <v>121</v>
      </c>
      <c r="DH65" s="13">
        <f t="shared" si="55"/>
        <v>125</v>
      </c>
      <c r="DI65" s="13">
        <f t="shared" si="55"/>
        <v>146</v>
      </c>
      <c r="DJ65" s="13">
        <f t="shared" si="55"/>
        <v>134</v>
      </c>
      <c r="DK65" s="13">
        <f t="shared" si="55"/>
        <v>129</v>
      </c>
      <c r="DL65" s="13">
        <f t="shared" si="55"/>
        <v>109</v>
      </c>
      <c r="DM65" s="13">
        <f t="shared" si="55"/>
        <v>89</v>
      </c>
      <c r="DN65" s="13">
        <f t="shared" si="55"/>
        <v>91</v>
      </c>
      <c r="DO65" s="13">
        <f t="shared" si="55"/>
        <v>135</v>
      </c>
      <c r="DP65" s="13">
        <f t="shared" si="55"/>
        <v>166</v>
      </c>
      <c r="DQ65" s="13">
        <f t="shared" si="55"/>
        <v>154</v>
      </c>
      <c r="DR65" s="13">
        <f t="shared" si="55"/>
        <v>145</v>
      </c>
      <c r="DS65" s="13">
        <f t="shared" si="55"/>
        <v>161</v>
      </c>
      <c r="DT65" s="13">
        <f t="shared" si="55"/>
        <v>136</v>
      </c>
      <c r="DU65" s="13">
        <f t="shared" si="55"/>
        <v>127</v>
      </c>
      <c r="DV65" s="13">
        <f t="shared" si="55"/>
        <v>114</v>
      </c>
      <c r="DW65" s="13">
        <f t="shared" si="55"/>
        <v>115</v>
      </c>
      <c r="DX65" s="13">
        <f t="shared" si="55"/>
        <v>125</v>
      </c>
      <c r="DY65" s="13">
        <f t="shared" si="55"/>
        <v>107</v>
      </c>
      <c r="DZ65" s="13">
        <f t="shared" si="55"/>
        <v>86</v>
      </c>
      <c r="EA65" s="13">
        <f t="shared" si="55"/>
        <v>112</v>
      </c>
      <c r="EB65" s="13">
        <f t="shared" si="55"/>
        <v>149</v>
      </c>
      <c r="EC65" s="13">
        <f t="shared" si="55"/>
        <v>192</v>
      </c>
      <c r="ED65" s="13">
        <f t="shared" si="55"/>
        <v>110</v>
      </c>
      <c r="EE65" s="13">
        <f t="shared" si="55"/>
        <v>121</v>
      </c>
      <c r="EF65" s="13">
        <f t="shared" si="55"/>
        <v>122</v>
      </c>
      <c r="EG65" s="13">
        <f t="shared" si="55"/>
        <v>142</v>
      </c>
      <c r="EH65" s="13">
        <f t="shared" si="55"/>
        <v>144</v>
      </c>
      <c r="EI65" s="13">
        <f t="shared" si="55"/>
        <v>118</v>
      </c>
      <c r="EJ65" s="13">
        <f t="shared" si="55"/>
        <v>157</v>
      </c>
      <c r="EK65" s="13">
        <f t="shared" si="55"/>
        <v>96</v>
      </c>
      <c r="EL65" s="13">
        <f t="shared" si="55"/>
        <v>105</v>
      </c>
      <c r="EM65" s="13">
        <f t="shared" si="55"/>
        <v>140</v>
      </c>
      <c r="EN65" s="13">
        <f t="shared" si="55"/>
        <v>153</v>
      </c>
      <c r="EO65" s="13">
        <f t="shared" si="55"/>
        <v>201</v>
      </c>
      <c r="EP65" s="13">
        <f t="shared" si="55"/>
        <v>185</v>
      </c>
      <c r="EQ65" s="13">
        <f t="shared" si="55"/>
        <v>171</v>
      </c>
      <c r="ER65" s="13">
        <f t="shared" si="55"/>
        <v>146</v>
      </c>
      <c r="ES65" s="13">
        <f t="shared" si="55"/>
        <v>143</v>
      </c>
      <c r="ET65" s="13">
        <f t="shared" si="55"/>
        <v>158</v>
      </c>
      <c r="EU65" s="13">
        <f t="shared" si="55"/>
        <v>143</v>
      </c>
      <c r="EV65" s="13">
        <f t="shared" si="55"/>
        <v>148</v>
      </c>
      <c r="EW65" s="13">
        <f t="shared" si="55"/>
        <v>145</v>
      </c>
      <c r="EX65" s="13">
        <f t="shared" si="55"/>
        <v>92</v>
      </c>
      <c r="EY65" s="13">
        <f t="shared" si="55"/>
        <v>138</v>
      </c>
      <c r="EZ65" s="13">
        <f t="shared" si="55"/>
        <v>158</v>
      </c>
      <c r="FA65" s="13">
        <f t="shared" si="55"/>
        <v>175</v>
      </c>
      <c r="FB65" s="13">
        <f t="shared" si="55"/>
        <v>185</v>
      </c>
      <c r="FC65" s="13">
        <f t="shared" si="55"/>
        <v>155</v>
      </c>
      <c r="FD65" s="13">
        <f t="shared" si="55"/>
        <v>159</v>
      </c>
      <c r="FE65" s="13">
        <f t="shared" si="55"/>
        <v>159</v>
      </c>
      <c r="FF65" s="13">
        <f t="shared" si="55"/>
        <v>145</v>
      </c>
      <c r="FG65" s="13">
        <f t="shared" si="55"/>
        <v>140</v>
      </c>
      <c r="FH65" s="13">
        <f t="shared" si="55"/>
        <v>173</v>
      </c>
      <c r="FI65" s="13">
        <f t="shared" si="55"/>
        <v>112</v>
      </c>
      <c r="FJ65" s="13">
        <f t="shared" si="55"/>
        <v>128</v>
      </c>
      <c r="FK65" s="13">
        <f t="shared" si="55"/>
        <v>180</v>
      </c>
      <c r="FL65" s="13">
        <f t="shared" si="55"/>
        <v>180</v>
      </c>
      <c r="FM65" s="13">
        <f t="shared" si="55"/>
        <v>203</v>
      </c>
      <c r="FN65" s="13">
        <f t="shared" si="55"/>
        <v>216</v>
      </c>
      <c r="FO65" s="13">
        <f t="shared" si="55"/>
        <v>136</v>
      </c>
      <c r="FP65" s="13">
        <f t="shared" si="55"/>
        <v>171</v>
      </c>
      <c r="FQ65" s="13">
        <f t="shared" si="55"/>
        <v>162</v>
      </c>
      <c r="FR65" s="13">
        <f t="shared" si="55"/>
        <v>166</v>
      </c>
      <c r="FS65" s="13">
        <f t="shared" si="55"/>
        <v>164</v>
      </c>
      <c r="FT65" s="13">
        <f t="shared" si="55"/>
        <v>164</v>
      </c>
      <c r="FU65" s="13">
        <f t="shared" si="55"/>
        <v>118</v>
      </c>
      <c r="FV65" s="13">
        <f t="shared" si="55"/>
        <v>89</v>
      </c>
      <c r="FW65" s="13">
        <f t="shared" si="55"/>
        <v>187</v>
      </c>
      <c r="FX65" s="13">
        <f t="shared" si="55"/>
        <v>186</v>
      </c>
      <c r="FY65" s="13">
        <f t="shared" si="55"/>
        <v>219</v>
      </c>
      <c r="FZ65" s="13">
        <f t="shared" si="55"/>
        <v>188</v>
      </c>
      <c r="GA65" s="13">
        <f t="shared" si="55"/>
        <v>172</v>
      </c>
      <c r="GB65" s="13">
        <f t="shared" si="55"/>
        <v>189</v>
      </c>
      <c r="GC65" s="13">
        <f t="shared" si="55"/>
        <v>142</v>
      </c>
      <c r="GD65" s="13">
        <f t="shared" si="55"/>
        <v>176</v>
      </c>
      <c r="GE65" s="13">
        <f t="shared" si="55"/>
        <v>135</v>
      </c>
      <c r="GF65" s="13">
        <f t="shared" si="55"/>
        <v>166</v>
      </c>
      <c r="GG65" s="13">
        <f t="shared" si="55"/>
        <v>117</v>
      </c>
      <c r="GH65" s="13">
        <f t="shared" si="55"/>
        <v>123</v>
      </c>
      <c r="GI65" s="13">
        <f t="shared" si="55"/>
        <v>184</v>
      </c>
      <c r="GJ65" s="13">
        <f t="shared" si="55"/>
        <v>189</v>
      </c>
      <c r="GK65" s="13">
        <f t="shared" si="55"/>
        <v>217</v>
      </c>
      <c r="GL65" s="13">
        <f t="shared" si="55"/>
        <v>190</v>
      </c>
      <c r="GM65" s="13">
        <f t="shared" si="55"/>
        <v>185</v>
      </c>
      <c r="GN65" s="13">
        <f t="shared" si="55"/>
        <v>201</v>
      </c>
      <c r="GO65" s="13">
        <f t="shared" si="55"/>
        <v>162</v>
      </c>
      <c r="GP65" s="13">
        <f t="shared" si="55"/>
        <v>189</v>
      </c>
      <c r="GQ65" s="13">
        <f t="shared" si="55"/>
        <v>206</v>
      </c>
      <c r="GR65" s="13">
        <f t="shared" si="55"/>
        <v>174</v>
      </c>
      <c r="GS65" s="13">
        <f t="shared" si="55"/>
        <v>147</v>
      </c>
      <c r="GT65" s="13">
        <f t="shared" si="55"/>
        <v>146</v>
      </c>
      <c r="GU65" s="13">
        <f t="shared" si="55"/>
        <v>199</v>
      </c>
      <c r="GV65" s="13">
        <f t="shared" si="55"/>
        <v>154</v>
      </c>
      <c r="GW65" s="13">
        <f t="shared" si="55"/>
        <v>149</v>
      </c>
      <c r="GX65" s="13">
        <f t="shared" si="55"/>
        <v>221</v>
      </c>
      <c r="GY65" s="13">
        <f t="shared" si="55"/>
        <v>396</v>
      </c>
      <c r="GZ65" s="13">
        <f t="shared" si="55"/>
        <v>318</v>
      </c>
      <c r="HA65" s="13">
        <f t="shared" si="55"/>
        <v>358</v>
      </c>
      <c r="HB65" s="13">
        <f t="shared" si="55"/>
        <v>372</v>
      </c>
      <c r="HC65" s="13">
        <f t="shared" si="55"/>
        <v>306</v>
      </c>
      <c r="HD65" s="13">
        <f t="shared" si="55"/>
        <v>315</v>
      </c>
      <c r="HE65" s="13">
        <f t="shared" si="55"/>
        <v>263</v>
      </c>
      <c r="HF65" s="13">
        <f t="shared" si="55"/>
        <v>238</v>
      </c>
      <c r="HG65" s="13">
        <f t="shared" si="55"/>
        <v>377</v>
      </c>
      <c r="HH65" s="13">
        <f t="shared" si="55"/>
        <v>348</v>
      </c>
      <c r="HI65" s="13">
        <f t="shared" si="55"/>
        <v>337</v>
      </c>
      <c r="HJ65" s="13">
        <f t="shared" si="55"/>
        <v>321</v>
      </c>
      <c r="HK65" s="13">
        <f t="shared" ref="HK65:HQ65" si="56">SUM(HK61:HK64)</f>
        <v>263</v>
      </c>
      <c r="HL65" s="13">
        <f t="shared" si="56"/>
        <v>234</v>
      </c>
      <c r="HM65" s="13">
        <f t="shared" si="56"/>
        <v>230</v>
      </c>
      <c r="HN65" s="13">
        <f t="shared" si="56"/>
        <v>253</v>
      </c>
      <c r="HO65" s="13">
        <f t="shared" si="56"/>
        <v>267</v>
      </c>
      <c r="HP65" s="13">
        <f t="shared" si="56"/>
        <v>239</v>
      </c>
      <c r="HQ65" s="13">
        <f t="shared" si="56"/>
        <v>225</v>
      </c>
      <c r="HR65" s="13">
        <f t="shared" ref="HR65:HX65" si="57">SUM(HR61:HR64)</f>
        <v>180</v>
      </c>
      <c r="HS65" s="13">
        <f t="shared" si="57"/>
        <v>300</v>
      </c>
      <c r="HT65" s="13">
        <f t="shared" si="57"/>
        <v>265</v>
      </c>
      <c r="HU65" s="13">
        <f t="shared" si="57"/>
        <v>247</v>
      </c>
      <c r="HV65" s="13">
        <f t="shared" si="57"/>
        <v>235</v>
      </c>
      <c r="HW65" s="13">
        <f t="shared" si="57"/>
        <v>171</v>
      </c>
      <c r="HX65" s="13">
        <f t="shared" si="57"/>
        <v>201</v>
      </c>
      <c r="HY65" s="122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101</v>
      </c>
      <c r="ID65" s="13">
        <f t="shared" ref="ID65:IS65" si="58">SUM(ID61:ID64)</f>
        <v>137</v>
      </c>
      <c r="IE65" s="13">
        <f t="shared" si="58"/>
        <v>193</v>
      </c>
      <c r="IF65" s="13">
        <f t="shared" si="58"/>
        <v>166</v>
      </c>
      <c r="IG65" s="13">
        <f t="shared" si="58"/>
        <v>185</v>
      </c>
      <c r="IH65" s="13">
        <f t="shared" si="58"/>
        <v>189</v>
      </c>
      <c r="II65" s="13">
        <f t="shared" si="58"/>
        <v>126</v>
      </c>
      <c r="IJ65" s="13">
        <f t="shared" si="58"/>
        <v>143</v>
      </c>
      <c r="IK65" s="13">
        <f t="shared" si="58"/>
        <v>166</v>
      </c>
      <c r="IL65" s="13">
        <f t="shared" si="58"/>
        <v>0</v>
      </c>
      <c r="IM65" s="13">
        <f t="shared" si="58"/>
        <v>0</v>
      </c>
      <c r="IN65" s="13">
        <f t="shared" si="58"/>
        <v>0</v>
      </c>
      <c r="IO65" s="13">
        <f t="shared" si="58"/>
        <v>0</v>
      </c>
      <c r="IP65" s="13">
        <f t="shared" si="58"/>
        <v>0</v>
      </c>
      <c r="IQ65" s="13">
        <f t="shared" si="58"/>
        <v>0</v>
      </c>
      <c r="IR65" s="13">
        <f t="shared" si="58"/>
        <v>0</v>
      </c>
      <c r="IS65" s="13">
        <f t="shared" si="58"/>
        <v>0</v>
      </c>
    </row>
    <row r="66" spans="1:253" ht="14.25" customHeight="1" x14ac:dyDescent="0.35">
      <c r="A66" s="205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35">
      <c r="A67" s="217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3">
        <v>772979</v>
      </c>
      <c r="HS67" s="133">
        <v>740515</v>
      </c>
      <c r="HT67" s="133">
        <v>751899</v>
      </c>
      <c r="HU67" s="133">
        <v>765320</v>
      </c>
      <c r="HV67" s="133">
        <v>711955</v>
      </c>
      <c r="HW67" s="133">
        <v>712237</v>
      </c>
      <c r="HX67" s="133">
        <v>614297</v>
      </c>
      <c r="HY67" s="134">
        <v>693245</v>
      </c>
      <c r="HZ67" s="133">
        <v>711033</v>
      </c>
      <c r="IA67" s="133">
        <v>632584</v>
      </c>
      <c r="IB67" s="133">
        <v>694886</v>
      </c>
      <c r="IC67" s="133">
        <v>713297</v>
      </c>
      <c r="ID67" s="133">
        <v>566966</v>
      </c>
      <c r="IE67" s="133">
        <v>699538</v>
      </c>
      <c r="IF67" s="133">
        <v>652373</v>
      </c>
      <c r="IG67" s="133">
        <v>690943</v>
      </c>
      <c r="IH67" s="133">
        <v>748942</v>
      </c>
      <c r="II67" s="133">
        <v>616768</v>
      </c>
      <c r="IJ67" s="133">
        <v>651738</v>
      </c>
      <c r="IK67" s="134">
        <v>629501</v>
      </c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35">
      <c r="A68" s="217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3">
        <v>570000</v>
      </c>
      <c r="HS68" s="133">
        <v>577250</v>
      </c>
      <c r="HT68" s="133">
        <v>560000</v>
      </c>
      <c r="HU68" s="133">
        <v>595000</v>
      </c>
      <c r="HV68" s="133">
        <v>545000</v>
      </c>
      <c r="HW68" s="133">
        <v>550000</v>
      </c>
      <c r="HX68" s="133">
        <v>507000</v>
      </c>
      <c r="HY68" s="134">
        <v>595000</v>
      </c>
      <c r="HZ68" s="133">
        <v>600000</v>
      </c>
      <c r="IA68" s="133">
        <v>519654</v>
      </c>
      <c r="IB68" s="133">
        <v>515000</v>
      </c>
      <c r="IC68" s="133">
        <v>582500</v>
      </c>
      <c r="ID68" s="133">
        <v>470000</v>
      </c>
      <c r="IE68" s="133">
        <v>550000</v>
      </c>
      <c r="IF68" s="133">
        <v>544950</v>
      </c>
      <c r="IG68" s="133">
        <v>539000</v>
      </c>
      <c r="IH68" s="133">
        <v>599000</v>
      </c>
      <c r="II68" s="133">
        <v>559499</v>
      </c>
      <c r="IJ68" s="133">
        <v>515000</v>
      </c>
      <c r="IK68" s="134">
        <v>525000</v>
      </c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35">
      <c r="A69" s="217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3">
        <v>140682279</v>
      </c>
      <c r="HS69" s="133">
        <v>222154531</v>
      </c>
      <c r="HT69" s="133">
        <v>199253257</v>
      </c>
      <c r="HU69" s="133">
        <v>189034064</v>
      </c>
      <c r="HV69" s="133">
        <v>167309528</v>
      </c>
      <c r="HW69" s="133">
        <v>131792618</v>
      </c>
      <c r="HX69" s="133">
        <v>123473834</v>
      </c>
      <c r="HY69" s="134">
        <v>115771984</v>
      </c>
      <c r="HZ69" s="133">
        <v>114476319</v>
      </c>
      <c r="IA69" s="133">
        <v>101846155</v>
      </c>
      <c r="IB69" s="133">
        <v>91030096</v>
      </c>
      <c r="IC69" s="133">
        <v>72043087</v>
      </c>
      <c r="ID69" s="133">
        <v>77678473</v>
      </c>
      <c r="IE69" s="133">
        <v>135010870</v>
      </c>
      <c r="IF69" s="133">
        <v>105684431</v>
      </c>
      <c r="IG69" s="133">
        <v>127769028</v>
      </c>
      <c r="IH69" s="133">
        <v>141557759</v>
      </c>
      <c r="II69" s="133">
        <v>77712888</v>
      </c>
      <c r="IJ69" s="133">
        <v>93198603</v>
      </c>
      <c r="IK69" s="134">
        <v>104497254</v>
      </c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35">
      <c r="A70" s="216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22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35">
      <c r="A71" s="205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35">
      <c r="A72" s="217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3">
        <v>434972539</v>
      </c>
      <c r="HS72" s="133">
        <v>420342722</v>
      </c>
      <c r="HT72" s="133">
        <v>404419509</v>
      </c>
      <c r="HU72" s="133">
        <v>342572368</v>
      </c>
      <c r="HV72" s="133">
        <v>288232722</v>
      </c>
      <c r="HW72" s="133" t="s">
        <v>388</v>
      </c>
      <c r="HX72" s="133">
        <v>312376556</v>
      </c>
      <c r="HY72" s="134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33">
        <v>254832656</v>
      </c>
      <c r="IE72" s="33">
        <v>245855997</v>
      </c>
      <c r="IF72" s="33">
        <v>257858679</v>
      </c>
      <c r="IG72" s="33">
        <v>245444760</v>
      </c>
      <c r="IH72" s="33">
        <v>202536373</v>
      </c>
      <c r="II72" s="33">
        <v>220158821</v>
      </c>
      <c r="IJ72" s="33">
        <v>238000045</v>
      </c>
      <c r="IK72" s="134">
        <v>232849587</v>
      </c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29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35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4">
        <v>150</v>
      </c>
      <c r="HS74" s="4">
        <v>255</v>
      </c>
      <c r="HT74" s="4">
        <v>226</v>
      </c>
      <c r="HU74" s="4">
        <v>217</v>
      </c>
      <c r="HV74" s="4">
        <v>203</v>
      </c>
      <c r="HW74" s="4">
        <v>145</v>
      </c>
      <c r="HX74" s="4">
        <v>164</v>
      </c>
      <c r="HY74" s="122">
        <v>143</v>
      </c>
      <c r="HZ74" s="4">
        <v>143</v>
      </c>
      <c r="IA74" s="4">
        <v>137</v>
      </c>
      <c r="IB74" s="4">
        <v>102</v>
      </c>
      <c r="IC74" s="4">
        <v>79</v>
      </c>
      <c r="ID74" s="4">
        <v>106</v>
      </c>
      <c r="IE74" s="4">
        <v>162</v>
      </c>
      <c r="IF74" s="4">
        <v>133</v>
      </c>
      <c r="IG74" s="4">
        <v>149</v>
      </c>
      <c r="IH74" s="4">
        <v>162</v>
      </c>
      <c r="II74" s="4">
        <v>102</v>
      </c>
      <c r="IJ74" s="4">
        <v>111</v>
      </c>
      <c r="IK74" s="122">
        <v>140</v>
      </c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35">
      <c r="A75" s="217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3">
        <v>854864</v>
      </c>
      <c r="HS75" s="133">
        <v>810672</v>
      </c>
      <c r="HT75" s="133">
        <v>801753</v>
      </c>
      <c r="HU75" s="133">
        <v>815970</v>
      </c>
      <c r="HV75" s="133">
        <v>766103</v>
      </c>
      <c r="HW75" s="133">
        <v>764108</v>
      </c>
      <c r="HX75" s="133">
        <v>667851</v>
      </c>
      <c r="HY75" s="134">
        <v>744490</v>
      </c>
      <c r="HZ75" s="133">
        <v>757506</v>
      </c>
      <c r="IA75" s="133">
        <v>673071</v>
      </c>
      <c r="IB75" s="133">
        <v>786902</v>
      </c>
      <c r="IC75" s="133">
        <v>781719</v>
      </c>
      <c r="ID75" s="133">
        <v>627634</v>
      </c>
      <c r="IE75" s="133">
        <v>746793</v>
      </c>
      <c r="IF75" s="133">
        <v>707063</v>
      </c>
      <c r="IG75" s="133">
        <v>759777</v>
      </c>
      <c r="IH75" s="133">
        <v>805612</v>
      </c>
      <c r="II75" s="133">
        <v>674644</v>
      </c>
      <c r="IJ75" s="133">
        <v>711356</v>
      </c>
      <c r="IK75" s="134">
        <v>671224</v>
      </c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35">
      <c r="A76" s="217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3">
        <v>637000</v>
      </c>
      <c r="HS76" s="133">
        <v>635000</v>
      </c>
      <c r="HT76" s="133">
        <v>620000</v>
      </c>
      <c r="HU76" s="133">
        <v>650000</v>
      </c>
      <c r="HV76" s="133">
        <v>581000</v>
      </c>
      <c r="HW76" s="133">
        <v>608000</v>
      </c>
      <c r="HX76" s="133">
        <v>549450</v>
      </c>
      <c r="HY76" s="134">
        <v>635000</v>
      </c>
      <c r="HZ76" s="133">
        <v>650000</v>
      </c>
      <c r="IA76" s="133">
        <v>560000</v>
      </c>
      <c r="IB76" s="133">
        <v>565000</v>
      </c>
      <c r="IC76" s="133">
        <v>629900</v>
      </c>
      <c r="ID76" s="133">
        <v>500000</v>
      </c>
      <c r="IE76" s="133">
        <v>573750</v>
      </c>
      <c r="IF76" s="133">
        <v>585000</v>
      </c>
      <c r="IG76" s="133">
        <v>590000</v>
      </c>
      <c r="IH76" s="133">
        <v>627500</v>
      </c>
      <c r="II76" s="133">
        <v>602450</v>
      </c>
      <c r="IJ76" s="133">
        <v>525000</v>
      </c>
      <c r="IK76" s="134">
        <v>588000</v>
      </c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35">
      <c r="A77" s="217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3">
        <v>128229719</v>
      </c>
      <c r="HS77" s="133">
        <v>206721597</v>
      </c>
      <c r="HT77" s="133">
        <v>181196314</v>
      </c>
      <c r="HU77" s="133">
        <v>177065561</v>
      </c>
      <c r="HV77" s="133">
        <v>155518920</v>
      </c>
      <c r="HW77" s="133">
        <v>110795800</v>
      </c>
      <c r="HX77" s="133">
        <v>109527585</v>
      </c>
      <c r="HY77" s="134">
        <v>106462185</v>
      </c>
      <c r="HZ77" s="133">
        <v>108323475</v>
      </c>
      <c r="IA77" s="133">
        <v>92210755</v>
      </c>
      <c r="IB77" s="133">
        <v>80264099</v>
      </c>
      <c r="IC77" s="133">
        <v>61755840</v>
      </c>
      <c r="ID77" s="133">
        <v>66529222</v>
      </c>
      <c r="IE77" s="133">
        <v>120980574</v>
      </c>
      <c r="IF77" s="133">
        <v>94039490</v>
      </c>
      <c r="IG77" s="133">
        <v>113206828</v>
      </c>
      <c r="IH77" s="133">
        <v>130509209</v>
      </c>
      <c r="II77" s="133">
        <v>68813738</v>
      </c>
      <c r="IJ77" s="133">
        <v>78960617</v>
      </c>
      <c r="IK77" s="134">
        <v>93971446</v>
      </c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35">
      <c r="A78" s="216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29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35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4">
        <v>22</v>
      </c>
      <c r="HS79" s="4">
        <v>25</v>
      </c>
      <c r="HT79" s="4">
        <v>31</v>
      </c>
      <c r="HU79" s="4">
        <v>20</v>
      </c>
      <c r="HV79" s="4">
        <v>22</v>
      </c>
      <c r="HW79" s="4">
        <v>20</v>
      </c>
      <c r="HX79" s="4">
        <v>21</v>
      </c>
      <c r="HY79" s="122">
        <v>12</v>
      </c>
      <c r="HZ79" s="4">
        <v>12</v>
      </c>
      <c r="IA79" s="4">
        <v>17</v>
      </c>
      <c r="IB79" s="4">
        <v>16</v>
      </c>
      <c r="IC79" s="4">
        <v>12</v>
      </c>
      <c r="ID79" s="4">
        <v>19</v>
      </c>
      <c r="IE79" s="4">
        <v>25</v>
      </c>
      <c r="IF79" s="4">
        <v>22</v>
      </c>
      <c r="IG79" s="4">
        <v>26</v>
      </c>
      <c r="IH79" s="4">
        <v>18</v>
      </c>
      <c r="II79" s="4">
        <v>17</v>
      </c>
      <c r="IJ79" s="4">
        <v>15</v>
      </c>
      <c r="IK79" s="122">
        <v>15</v>
      </c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35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3">
        <v>408772</v>
      </c>
      <c r="HS80" s="133">
        <v>355966</v>
      </c>
      <c r="HT80" s="133">
        <v>454969</v>
      </c>
      <c r="HU80" s="133">
        <v>412345</v>
      </c>
      <c r="HV80" s="133">
        <v>430789</v>
      </c>
      <c r="HW80" s="133">
        <v>409622</v>
      </c>
      <c r="HX80" s="133">
        <v>416836</v>
      </c>
      <c r="HY80" s="134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3">
        <v>432660</v>
      </c>
      <c r="IE80" s="133">
        <v>453832</v>
      </c>
      <c r="IF80" s="133">
        <v>413206</v>
      </c>
      <c r="IG80" s="133">
        <v>450050</v>
      </c>
      <c r="IH80" s="133">
        <v>475791</v>
      </c>
      <c r="II80" s="133">
        <v>449117</v>
      </c>
      <c r="IJ80" s="133">
        <v>549633</v>
      </c>
      <c r="IK80" s="134">
        <v>510943</v>
      </c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35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3">
        <v>392500</v>
      </c>
      <c r="HS81" s="133">
        <v>340850</v>
      </c>
      <c r="HT81" s="133">
        <v>455000</v>
      </c>
      <c r="HU81" s="133">
        <v>381500</v>
      </c>
      <c r="HV81" s="133">
        <v>431750</v>
      </c>
      <c r="HW81" s="133">
        <v>363000</v>
      </c>
      <c r="HX81" s="133">
        <v>385000</v>
      </c>
      <c r="HY81" s="134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3">
        <v>410000</v>
      </c>
      <c r="IE81" s="133">
        <v>399000</v>
      </c>
      <c r="IF81" s="133">
        <v>425500</v>
      </c>
      <c r="IG81" s="133">
        <v>395000</v>
      </c>
      <c r="IH81" s="133">
        <v>480500</v>
      </c>
      <c r="II81" s="133">
        <v>417500</v>
      </c>
      <c r="IJ81" s="133">
        <v>515000</v>
      </c>
      <c r="IK81" s="134">
        <v>475000</v>
      </c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35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3">
        <v>8993000</v>
      </c>
      <c r="HS82" s="133">
        <v>8899150</v>
      </c>
      <c r="HT82" s="133">
        <v>14104050</v>
      </c>
      <c r="HU82" s="133">
        <v>8246900</v>
      </c>
      <c r="HV82" s="133">
        <v>9477376</v>
      </c>
      <c r="HW82" s="133">
        <v>8192450</v>
      </c>
      <c r="HX82" s="133">
        <v>8753558</v>
      </c>
      <c r="HY82" s="134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3">
        <v>8220551</v>
      </c>
      <c r="IE82" s="133">
        <v>11345800</v>
      </c>
      <c r="IF82" s="133">
        <v>9090541</v>
      </c>
      <c r="IG82" s="133">
        <v>11701300</v>
      </c>
      <c r="IH82" s="133">
        <v>8564250</v>
      </c>
      <c r="II82" s="133">
        <v>7635000</v>
      </c>
      <c r="IJ82" s="133">
        <v>8244500</v>
      </c>
      <c r="IK82" s="134">
        <v>7664150</v>
      </c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35">
      <c r="A83" s="216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29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35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5">
        <v>44593</v>
      </c>
      <c r="HS84" s="5">
        <v>44621</v>
      </c>
      <c r="HT84" s="5">
        <v>44652</v>
      </c>
      <c r="HU84" s="5">
        <v>44682</v>
      </c>
      <c r="HV84" s="5">
        <v>44713</v>
      </c>
      <c r="HW84" s="5">
        <v>44743</v>
      </c>
      <c r="HX84" s="5">
        <v>44774</v>
      </c>
      <c r="HY84" s="120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5">
        <v>44958</v>
      </c>
      <c r="IE84" s="5">
        <v>44986</v>
      </c>
      <c r="IF84" s="5">
        <v>45017</v>
      </c>
      <c r="IG84" s="5">
        <v>45047</v>
      </c>
      <c r="IH84" s="5">
        <v>45078</v>
      </c>
      <c r="II84" s="5">
        <v>45108</v>
      </c>
      <c r="IJ84" s="5">
        <v>45139</v>
      </c>
      <c r="IK84" s="120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">
      <c r="A85" s="201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21">
        <v>0</v>
      </c>
      <c r="HS85" s="21">
        <v>1</v>
      </c>
      <c r="HT85" s="21">
        <v>0</v>
      </c>
      <c r="HU85" s="21">
        <v>0</v>
      </c>
      <c r="HV85" s="21">
        <v>0</v>
      </c>
      <c r="HW85" s="21">
        <v>0</v>
      </c>
      <c r="HX85" s="21">
        <v>0</v>
      </c>
      <c r="HY85" s="136">
        <v>0</v>
      </c>
      <c r="HZ85" s="21">
        <v>0</v>
      </c>
      <c r="IA85" s="21">
        <v>0</v>
      </c>
      <c r="IB85" s="21">
        <v>0</v>
      </c>
      <c r="IC85" s="21">
        <v>0</v>
      </c>
      <c r="ID85" s="21">
        <v>1</v>
      </c>
      <c r="IE85" s="21">
        <v>0</v>
      </c>
      <c r="IF85" s="21">
        <v>1</v>
      </c>
      <c r="IG85" s="21">
        <v>0</v>
      </c>
      <c r="IH85" s="21">
        <v>0</v>
      </c>
      <c r="II85" s="21">
        <v>0</v>
      </c>
      <c r="IJ85" s="21">
        <v>0</v>
      </c>
      <c r="IK85" s="136">
        <v>0</v>
      </c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">
      <c r="A86" s="201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21">
        <v>1</v>
      </c>
      <c r="HS86" s="21">
        <v>2</v>
      </c>
      <c r="HT86" s="21">
        <v>1</v>
      </c>
      <c r="HU86" s="21">
        <v>0</v>
      </c>
      <c r="HV86" s="21">
        <v>0</v>
      </c>
      <c r="HW86" s="21">
        <v>2</v>
      </c>
      <c r="HX86" s="21">
        <v>1</v>
      </c>
      <c r="HY86" s="136">
        <v>0</v>
      </c>
      <c r="HZ86" s="21">
        <v>1</v>
      </c>
      <c r="IA86" s="21">
        <v>1</v>
      </c>
      <c r="IB86" s="21">
        <v>1</v>
      </c>
      <c r="IC86" s="21">
        <v>0</v>
      </c>
      <c r="ID86" s="21">
        <v>0</v>
      </c>
      <c r="IE86" s="21">
        <v>1</v>
      </c>
      <c r="IF86" s="21">
        <v>2</v>
      </c>
      <c r="IG86" s="21">
        <v>1</v>
      </c>
      <c r="IH86" s="21">
        <v>3</v>
      </c>
      <c r="II86" s="21">
        <v>1</v>
      </c>
      <c r="IJ86" s="21">
        <v>2</v>
      </c>
      <c r="IK86" s="136">
        <v>1</v>
      </c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35">
      <c r="A87" s="205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35">
      <c r="A88" s="218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9">CR26</f>
        <v>190</v>
      </c>
      <c r="CS88" s="17">
        <f t="shared" si="59"/>
        <v>173</v>
      </c>
      <c r="CT88" s="17">
        <f t="shared" si="59"/>
        <v>177</v>
      </c>
      <c r="CU88" s="17">
        <f t="shared" si="59"/>
        <v>178</v>
      </c>
      <c r="CV88" s="17">
        <f t="shared" si="59"/>
        <v>175</v>
      </c>
      <c r="CW88" s="17">
        <f t="shared" si="59"/>
        <v>169</v>
      </c>
      <c r="CX88" s="17">
        <f t="shared" si="59"/>
        <v>186</v>
      </c>
      <c r="CY88" s="17">
        <f t="shared" si="59"/>
        <v>120</v>
      </c>
      <c r="CZ88" s="17">
        <f t="shared" si="59"/>
        <v>152</v>
      </c>
      <c r="DA88" s="17">
        <f t="shared" si="59"/>
        <v>126</v>
      </c>
      <c r="DB88" s="17">
        <f t="shared" si="59"/>
        <v>150</v>
      </c>
      <c r="DC88" s="17">
        <f t="shared" si="59"/>
        <v>162</v>
      </c>
      <c r="DD88" s="17">
        <f t="shared" si="59"/>
        <v>160</v>
      </c>
      <c r="DE88" s="17">
        <f t="shared" si="59"/>
        <v>161</v>
      </c>
      <c r="DF88" s="17">
        <f t="shared" si="59"/>
        <v>153</v>
      </c>
      <c r="DG88" s="17">
        <f t="shared" si="59"/>
        <v>145</v>
      </c>
      <c r="DH88" s="17">
        <f t="shared" si="59"/>
        <v>129</v>
      </c>
      <c r="DI88" s="17">
        <f t="shared" si="59"/>
        <v>127</v>
      </c>
      <c r="DJ88" s="17">
        <f t="shared" si="59"/>
        <v>132</v>
      </c>
      <c r="DK88" s="17">
        <f t="shared" si="59"/>
        <v>132</v>
      </c>
      <c r="DL88" s="17">
        <f t="shared" si="59"/>
        <v>134</v>
      </c>
      <c r="DM88" s="17">
        <f t="shared" si="59"/>
        <v>133</v>
      </c>
      <c r="DN88" s="17">
        <f t="shared" si="59"/>
        <v>139</v>
      </c>
      <c r="DO88" s="17">
        <f t="shared" si="59"/>
        <v>136</v>
      </c>
      <c r="DP88" s="17">
        <f t="shared" si="59"/>
        <v>132</v>
      </c>
      <c r="DQ88" s="17">
        <f t="shared" si="59"/>
        <v>120</v>
      </c>
      <c r="DR88" s="17">
        <f t="shared" si="59"/>
        <v>105</v>
      </c>
      <c r="DS88" s="17">
        <f t="shared" si="59"/>
        <v>98</v>
      </c>
      <c r="DT88" s="17">
        <f t="shared" si="59"/>
        <v>93</v>
      </c>
      <c r="DU88" s="17">
        <f t="shared" si="59"/>
        <v>89</v>
      </c>
      <c r="DV88" s="17">
        <f t="shared" si="59"/>
        <v>91</v>
      </c>
      <c r="DW88" s="17">
        <f t="shared" si="59"/>
        <v>87</v>
      </c>
      <c r="DX88" s="17">
        <f t="shared" si="59"/>
        <v>78</v>
      </c>
      <c r="DY88" s="17">
        <f t="shared" si="59"/>
        <v>91</v>
      </c>
      <c r="DZ88" s="17">
        <f t="shared" si="59"/>
        <v>96</v>
      </c>
      <c r="EA88" s="17">
        <f t="shared" si="59"/>
        <v>91</v>
      </c>
      <c r="EB88" s="17">
        <f t="shared" si="59"/>
        <v>86</v>
      </c>
      <c r="EC88" s="17">
        <f t="shared" si="59"/>
        <v>85</v>
      </c>
      <c r="ED88" s="17">
        <f t="shared" si="59"/>
        <v>80</v>
      </c>
      <c r="EE88" s="17">
        <f t="shared" si="59"/>
        <v>84</v>
      </c>
      <c r="EF88" s="17">
        <f t="shared" si="59"/>
        <v>87</v>
      </c>
      <c r="EG88" s="17">
        <f t="shared" si="59"/>
        <v>85</v>
      </c>
      <c r="EH88" s="17">
        <f t="shared" si="59"/>
        <v>83</v>
      </c>
      <c r="EI88" s="17">
        <f t="shared" si="59"/>
        <v>87</v>
      </c>
      <c r="EJ88" s="17">
        <f t="shared" si="59"/>
        <v>66</v>
      </c>
      <c r="EK88" s="17">
        <f t="shared" si="59"/>
        <v>80</v>
      </c>
      <c r="EL88" s="17">
        <f t="shared" si="59"/>
        <v>82</v>
      </c>
      <c r="EM88" s="17">
        <f t="shared" si="59"/>
        <v>82</v>
      </c>
      <c r="EN88" s="17">
        <f t="shared" si="59"/>
        <v>74</v>
      </c>
      <c r="EO88" s="17">
        <f t="shared" si="59"/>
        <v>57</v>
      </c>
      <c r="EP88" s="17">
        <f t="shared" si="59"/>
        <v>54</v>
      </c>
      <c r="EQ88" s="17">
        <f t="shared" si="59"/>
        <v>52</v>
      </c>
      <c r="ER88" s="17">
        <f t="shared" si="59"/>
        <v>46</v>
      </c>
      <c r="ES88" s="17">
        <f t="shared" si="59"/>
        <v>46</v>
      </c>
      <c r="ET88" s="17">
        <f t="shared" si="59"/>
        <v>46</v>
      </c>
      <c r="EU88" s="17">
        <f t="shared" si="59"/>
        <v>39</v>
      </c>
      <c r="EV88" s="17">
        <f t="shared" si="59"/>
        <v>35</v>
      </c>
      <c r="EW88" s="17">
        <f t="shared" si="59"/>
        <v>36</v>
      </c>
      <c r="EX88" s="17">
        <f t="shared" si="59"/>
        <v>36</v>
      </c>
      <c r="EY88" s="17">
        <f t="shared" si="59"/>
        <v>32</v>
      </c>
      <c r="EZ88" s="17">
        <f t="shared" si="59"/>
        <v>31</v>
      </c>
      <c r="FA88" s="17">
        <f t="shared" si="59"/>
        <v>30</v>
      </c>
      <c r="FB88" s="17">
        <f t="shared" si="59"/>
        <v>32</v>
      </c>
      <c r="FC88" s="17">
        <f t="shared" si="59"/>
        <v>30</v>
      </c>
      <c r="FD88" s="17">
        <f t="shared" si="59"/>
        <v>34</v>
      </c>
      <c r="FE88" s="17">
        <f t="shared" si="59"/>
        <v>17</v>
      </c>
      <c r="FF88" s="17">
        <f t="shared" si="59"/>
        <v>30</v>
      </c>
      <c r="FG88" s="17">
        <f t="shared" si="59"/>
        <v>31</v>
      </c>
      <c r="FH88" s="17">
        <f t="shared" si="59"/>
        <v>22</v>
      </c>
      <c r="FI88" s="17">
        <f t="shared" si="59"/>
        <v>18</v>
      </c>
      <c r="FJ88" s="17">
        <f t="shared" si="59"/>
        <v>22</v>
      </c>
      <c r="FK88" s="17">
        <f t="shared" si="59"/>
        <v>18</v>
      </c>
      <c r="FL88" s="17">
        <f t="shared" si="59"/>
        <v>15</v>
      </c>
      <c r="FM88" s="17">
        <f t="shared" si="59"/>
        <v>18</v>
      </c>
      <c r="FN88" s="17">
        <f t="shared" si="59"/>
        <v>19</v>
      </c>
      <c r="FO88" s="17">
        <f t="shared" si="59"/>
        <v>15</v>
      </c>
      <c r="FP88" s="17">
        <f t="shared" si="59"/>
        <v>10</v>
      </c>
      <c r="FQ88" s="17">
        <f t="shared" si="59"/>
        <v>10</v>
      </c>
      <c r="FR88" s="17">
        <f t="shared" si="59"/>
        <v>7</v>
      </c>
      <c r="FS88" s="17">
        <f t="shared" si="59"/>
        <v>8</v>
      </c>
      <c r="FT88" s="17">
        <f t="shared" si="59"/>
        <v>10</v>
      </c>
      <c r="FU88" s="17">
        <f t="shared" si="59"/>
        <v>7</v>
      </c>
      <c r="FV88" s="17">
        <f t="shared" si="59"/>
        <v>9</v>
      </c>
      <c r="FW88" s="17">
        <f t="shared" si="59"/>
        <v>13</v>
      </c>
      <c r="FX88" s="17">
        <f t="shared" si="59"/>
        <v>8</v>
      </c>
      <c r="FY88" s="17">
        <f t="shared" si="59"/>
        <v>7</v>
      </c>
      <c r="FZ88" s="17">
        <f t="shared" si="59"/>
        <v>4</v>
      </c>
      <c r="GA88" s="17">
        <f t="shared" si="59"/>
        <v>9</v>
      </c>
      <c r="GB88" s="17">
        <f t="shared" si="59"/>
        <v>12</v>
      </c>
      <c r="GC88" s="17">
        <f t="shared" si="59"/>
        <v>10</v>
      </c>
      <c r="GD88" s="17">
        <f t="shared" si="59"/>
        <v>9</v>
      </c>
      <c r="GE88" s="17">
        <f t="shared" si="59"/>
        <v>6</v>
      </c>
      <c r="GF88" s="17">
        <f t="shared" si="59"/>
        <v>7</v>
      </c>
      <c r="GG88" s="17">
        <f t="shared" si="59"/>
        <v>4</v>
      </c>
      <c r="GH88" s="17">
        <f t="shared" si="59"/>
        <v>6</v>
      </c>
      <c r="GI88" s="17">
        <f t="shared" si="59"/>
        <v>6</v>
      </c>
      <c r="GJ88" s="17">
        <f t="shared" si="59"/>
        <v>8</v>
      </c>
      <c r="GK88" s="17">
        <f t="shared" si="59"/>
        <v>8</v>
      </c>
      <c r="GL88" s="17">
        <f t="shared" si="59"/>
        <v>4</v>
      </c>
      <c r="GM88" s="17">
        <f t="shared" si="59"/>
        <v>5</v>
      </c>
      <c r="GN88" s="17">
        <f t="shared" si="59"/>
        <v>7</v>
      </c>
      <c r="GO88" s="17">
        <f t="shared" si="59"/>
        <v>4</v>
      </c>
      <c r="GP88" s="17">
        <f t="shared" si="59"/>
        <v>5</v>
      </c>
      <c r="GQ88" s="17">
        <f t="shared" si="59"/>
        <v>5</v>
      </c>
      <c r="GR88" s="17">
        <f t="shared" si="59"/>
        <v>5</v>
      </c>
      <c r="GS88" s="17">
        <f t="shared" si="59"/>
        <v>7</v>
      </c>
      <c r="GT88" s="17">
        <f t="shared" si="59"/>
        <v>6</v>
      </c>
      <c r="GU88" s="17">
        <f t="shared" si="59"/>
        <v>8</v>
      </c>
      <c r="GV88" s="17">
        <f t="shared" si="59"/>
        <v>11</v>
      </c>
      <c r="GW88" s="17">
        <f t="shared" si="59"/>
        <v>10</v>
      </c>
      <c r="GX88" s="17">
        <f t="shared" si="59"/>
        <v>3</v>
      </c>
      <c r="GY88" s="17">
        <f t="shared" si="59"/>
        <v>6</v>
      </c>
      <c r="GZ88" s="17">
        <f t="shared" si="59"/>
        <v>6</v>
      </c>
      <c r="HA88" s="17">
        <f t="shared" si="59"/>
        <v>5</v>
      </c>
      <c r="HB88" s="17">
        <f t="shared" si="59"/>
        <v>1</v>
      </c>
      <c r="HC88" s="17">
        <f t="shared" si="59"/>
        <v>4</v>
      </c>
      <c r="HD88" s="17">
        <f t="shared" si="59"/>
        <v>3</v>
      </c>
      <c r="HE88" s="17">
        <f t="shared" si="59"/>
        <v>4</v>
      </c>
      <c r="HF88" s="17">
        <f t="shared" si="59"/>
        <v>5</v>
      </c>
      <c r="HG88" s="17">
        <f t="shared" si="59"/>
        <v>3</v>
      </c>
      <c r="HH88" s="17">
        <f t="shared" si="59"/>
        <v>3</v>
      </c>
      <c r="HI88" s="17">
        <f t="shared" si="59"/>
        <v>2</v>
      </c>
      <c r="HJ88" s="17">
        <f t="shared" ref="HJ88:HQ88" si="60">HJ26</f>
        <v>2</v>
      </c>
      <c r="HK88" s="17">
        <f t="shared" si="60"/>
        <v>2</v>
      </c>
      <c r="HL88" s="17">
        <f t="shared" si="60"/>
        <v>1</v>
      </c>
      <c r="HM88" s="17">
        <f t="shared" si="60"/>
        <v>2</v>
      </c>
      <c r="HN88" s="17">
        <f t="shared" si="60"/>
        <v>2</v>
      </c>
      <c r="HO88" s="17">
        <f t="shared" si="60"/>
        <v>0</v>
      </c>
      <c r="HP88" s="17">
        <f t="shared" si="60"/>
        <v>3</v>
      </c>
      <c r="HQ88" s="17">
        <f t="shared" si="60"/>
        <v>2</v>
      </c>
      <c r="HR88" s="17">
        <f t="shared" ref="HR88:HX88" si="61">HR26</f>
        <v>0</v>
      </c>
      <c r="HS88" s="17">
        <f t="shared" si="61"/>
        <v>1</v>
      </c>
      <c r="HT88" s="17">
        <f t="shared" si="61"/>
        <v>0</v>
      </c>
      <c r="HU88" s="17">
        <f t="shared" si="61"/>
        <v>0</v>
      </c>
      <c r="HV88" s="17">
        <f t="shared" si="61"/>
        <v>0</v>
      </c>
      <c r="HW88" s="17">
        <f t="shared" si="61"/>
        <v>0</v>
      </c>
      <c r="HX88" s="17">
        <f t="shared" si="61"/>
        <v>0</v>
      </c>
      <c r="HY88" s="136">
        <f t="shared" ref="HY88:IC89" si="62">HY26</f>
        <v>0</v>
      </c>
      <c r="HZ88" s="17">
        <f t="shared" si="62"/>
        <v>0</v>
      </c>
      <c r="IA88" s="17">
        <f t="shared" si="62"/>
        <v>0</v>
      </c>
      <c r="IB88" s="17">
        <f t="shared" si="62"/>
        <v>0</v>
      </c>
      <c r="IC88" s="17">
        <f t="shared" si="62"/>
        <v>0</v>
      </c>
      <c r="ID88" s="17">
        <f t="shared" ref="ID88:IS88" si="63">ID26</f>
        <v>0</v>
      </c>
      <c r="IE88" s="17">
        <f t="shared" si="63"/>
        <v>0</v>
      </c>
      <c r="IF88" s="17">
        <f t="shared" si="63"/>
        <v>0</v>
      </c>
      <c r="IG88" s="17">
        <f t="shared" si="63"/>
        <v>0</v>
      </c>
      <c r="IH88" s="17">
        <f t="shared" si="63"/>
        <v>0</v>
      </c>
      <c r="II88" s="17">
        <f t="shared" si="63"/>
        <v>0</v>
      </c>
      <c r="IJ88" s="17">
        <f t="shared" si="63"/>
        <v>0</v>
      </c>
      <c r="IK88" s="136">
        <f t="shared" si="63"/>
        <v>0</v>
      </c>
      <c r="IL88" s="17">
        <f t="shared" si="63"/>
        <v>0</v>
      </c>
      <c r="IM88" s="17">
        <f t="shared" si="63"/>
        <v>0</v>
      </c>
      <c r="IN88" s="17">
        <f t="shared" si="63"/>
        <v>0</v>
      </c>
      <c r="IO88" s="17">
        <f t="shared" si="63"/>
        <v>0</v>
      </c>
      <c r="IP88" s="17">
        <f t="shared" si="63"/>
        <v>0</v>
      </c>
      <c r="IQ88" s="17">
        <f t="shared" si="63"/>
        <v>0</v>
      </c>
      <c r="IR88" s="17">
        <f t="shared" si="63"/>
        <v>0</v>
      </c>
      <c r="IS88" s="17">
        <f t="shared" si="63"/>
        <v>0</v>
      </c>
    </row>
    <row r="89" spans="1:253" ht="14.25" customHeight="1" x14ac:dyDescent="0.35">
      <c r="A89" s="218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64">CR27</f>
        <v>83</v>
      </c>
      <c r="CS89" s="17">
        <f t="shared" si="64"/>
        <v>78</v>
      </c>
      <c r="CT89" s="17">
        <f t="shared" si="64"/>
        <v>71</v>
      </c>
      <c r="CU89" s="17">
        <f t="shared" si="64"/>
        <v>61</v>
      </c>
      <c r="CV89" s="17">
        <f t="shared" si="64"/>
        <v>69</v>
      </c>
      <c r="CW89" s="17">
        <f t="shared" si="64"/>
        <v>60</v>
      </c>
      <c r="CX89" s="17">
        <f t="shared" si="64"/>
        <v>65</v>
      </c>
      <c r="CY89" s="17">
        <f t="shared" si="64"/>
        <v>62</v>
      </c>
      <c r="CZ89" s="17">
        <f t="shared" si="64"/>
        <v>85</v>
      </c>
      <c r="DA89" s="17">
        <f t="shared" si="64"/>
        <v>75</v>
      </c>
      <c r="DB89" s="17">
        <f t="shared" si="64"/>
        <v>78</v>
      </c>
      <c r="DC89" s="17">
        <f t="shared" si="64"/>
        <v>74</v>
      </c>
      <c r="DD89" s="17">
        <f t="shared" si="64"/>
        <v>82</v>
      </c>
      <c r="DE89" s="17">
        <f t="shared" si="64"/>
        <v>69</v>
      </c>
      <c r="DF89" s="17">
        <f t="shared" si="64"/>
        <v>68</v>
      </c>
      <c r="DG89" s="17">
        <f t="shared" si="64"/>
        <v>60</v>
      </c>
      <c r="DH89" s="17">
        <f t="shared" si="64"/>
        <v>56</v>
      </c>
      <c r="DI89" s="17">
        <f t="shared" si="64"/>
        <v>61</v>
      </c>
      <c r="DJ89" s="17">
        <f t="shared" si="64"/>
        <v>64</v>
      </c>
      <c r="DK89" s="17">
        <f t="shared" si="64"/>
        <v>80</v>
      </c>
      <c r="DL89" s="17">
        <f t="shared" si="64"/>
        <v>84</v>
      </c>
      <c r="DM89" s="17">
        <f t="shared" si="64"/>
        <v>67</v>
      </c>
      <c r="DN89" s="17">
        <f t="shared" si="64"/>
        <v>63</v>
      </c>
      <c r="DO89" s="17">
        <f t="shared" si="64"/>
        <v>56</v>
      </c>
      <c r="DP89" s="17">
        <f t="shared" si="64"/>
        <v>60</v>
      </c>
      <c r="DQ89" s="17">
        <f t="shared" si="64"/>
        <v>58</v>
      </c>
      <c r="DR89" s="17">
        <f t="shared" si="64"/>
        <v>51</v>
      </c>
      <c r="DS89" s="17">
        <f t="shared" si="64"/>
        <v>47</v>
      </c>
      <c r="DT89" s="17">
        <f t="shared" si="64"/>
        <v>40</v>
      </c>
      <c r="DU89" s="17">
        <f t="shared" si="64"/>
        <v>53</v>
      </c>
      <c r="DV89" s="17">
        <f t="shared" si="64"/>
        <v>56</v>
      </c>
      <c r="DW89" s="17">
        <f t="shared" si="64"/>
        <v>58</v>
      </c>
      <c r="DX89" s="17">
        <f t="shared" si="64"/>
        <v>48</v>
      </c>
      <c r="DY89" s="17">
        <f t="shared" si="64"/>
        <v>42</v>
      </c>
      <c r="DZ89" s="17">
        <f t="shared" si="64"/>
        <v>40</v>
      </c>
      <c r="EA89" s="17">
        <f t="shared" si="64"/>
        <v>44</v>
      </c>
      <c r="EB89" s="17">
        <f t="shared" si="64"/>
        <v>37</v>
      </c>
      <c r="EC89" s="17">
        <f t="shared" si="64"/>
        <v>39</v>
      </c>
      <c r="ED89" s="17">
        <f t="shared" si="64"/>
        <v>41</v>
      </c>
      <c r="EE89" s="17">
        <f t="shared" si="64"/>
        <v>40</v>
      </c>
      <c r="EF89" s="17">
        <f t="shared" si="64"/>
        <v>47</v>
      </c>
      <c r="EG89" s="17">
        <f t="shared" si="64"/>
        <v>46</v>
      </c>
      <c r="EH89" s="17">
        <f t="shared" si="64"/>
        <v>36</v>
      </c>
      <c r="EI89" s="17">
        <f t="shared" si="64"/>
        <v>30</v>
      </c>
      <c r="EJ89" s="17">
        <f t="shared" si="64"/>
        <v>32</v>
      </c>
      <c r="EK89" s="17">
        <f t="shared" si="64"/>
        <v>32</v>
      </c>
      <c r="EL89" s="17">
        <f t="shared" si="64"/>
        <v>28</v>
      </c>
      <c r="EM89" s="17">
        <f t="shared" si="64"/>
        <v>22</v>
      </c>
      <c r="EN89" s="17">
        <f t="shared" si="64"/>
        <v>17</v>
      </c>
      <c r="EO89" s="17">
        <f t="shared" si="64"/>
        <v>20</v>
      </c>
      <c r="EP89" s="17">
        <f t="shared" si="64"/>
        <v>24</v>
      </c>
      <c r="EQ89" s="17">
        <f t="shared" si="64"/>
        <v>18</v>
      </c>
      <c r="ER89" s="17">
        <f t="shared" si="64"/>
        <v>18</v>
      </c>
      <c r="ES89" s="17">
        <f t="shared" si="64"/>
        <v>23</v>
      </c>
      <c r="ET89" s="17">
        <f t="shared" si="64"/>
        <v>22</v>
      </c>
      <c r="EU89" s="17">
        <f t="shared" si="64"/>
        <v>19</v>
      </c>
      <c r="EV89" s="17">
        <f t="shared" si="64"/>
        <v>20</v>
      </c>
      <c r="EW89" s="17">
        <f t="shared" si="64"/>
        <v>22</v>
      </c>
      <c r="EX89" s="17">
        <f t="shared" si="64"/>
        <v>23</v>
      </c>
      <c r="EY89" s="17">
        <f t="shared" si="64"/>
        <v>22</v>
      </c>
      <c r="EZ89" s="17">
        <f t="shared" si="64"/>
        <v>25</v>
      </c>
      <c r="FA89" s="17">
        <f t="shared" si="64"/>
        <v>23</v>
      </c>
      <c r="FB89" s="17">
        <f t="shared" si="64"/>
        <v>26</v>
      </c>
      <c r="FC89" s="17">
        <f t="shared" si="64"/>
        <v>22</v>
      </c>
      <c r="FD89" s="17">
        <f t="shared" si="64"/>
        <v>23</v>
      </c>
      <c r="FE89" s="17">
        <f t="shared" si="64"/>
        <v>19</v>
      </c>
      <c r="FF89" s="17">
        <f t="shared" si="64"/>
        <v>25</v>
      </c>
      <c r="FG89" s="17">
        <f t="shared" si="64"/>
        <v>24</v>
      </c>
      <c r="FH89" s="17">
        <f t="shared" si="64"/>
        <v>23</v>
      </c>
      <c r="FI89" s="17">
        <f t="shared" si="64"/>
        <v>21</v>
      </c>
      <c r="FJ89" s="17">
        <f t="shared" si="64"/>
        <v>18</v>
      </c>
      <c r="FK89" s="17">
        <f t="shared" si="64"/>
        <v>14</v>
      </c>
      <c r="FL89" s="17">
        <f t="shared" si="64"/>
        <v>11</v>
      </c>
      <c r="FM89" s="17">
        <f t="shared" si="64"/>
        <v>14</v>
      </c>
      <c r="FN89" s="17">
        <f t="shared" si="64"/>
        <v>16</v>
      </c>
      <c r="FO89" s="17">
        <f t="shared" si="64"/>
        <v>10</v>
      </c>
      <c r="FP89" s="17">
        <f t="shared" si="64"/>
        <v>13</v>
      </c>
      <c r="FQ89" s="17">
        <f t="shared" si="64"/>
        <v>11</v>
      </c>
      <c r="FR89" s="17">
        <f t="shared" si="64"/>
        <v>15</v>
      </c>
      <c r="FS89" s="17">
        <f t="shared" si="64"/>
        <v>16</v>
      </c>
      <c r="FT89" s="17">
        <f t="shared" si="64"/>
        <v>20</v>
      </c>
      <c r="FU89" s="17">
        <f t="shared" si="64"/>
        <v>16</v>
      </c>
      <c r="FV89" s="17">
        <f t="shared" si="64"/>
        <v>16</v>
      </c>
      <c r="FW89" s="17">
        <f t="shared" si="64"/>
        <v>19</v>
      </c>
      <c r="FX89" s="17">
        <f t="shared" si="64"/>
        <v>17</v>
      </c>
      <c r="FY89" s="17">
        <f t="shared" si="64"/>
        <v>15</v>
      </c>
      <c r="FZ89" s="17">
        <f t="shared" si="64"/>
        <v>14</v>
      </c>
      <c r="GA89" s="17">
        <f t="shared" si="64"/>
        <v>16</v>
      </c>
      <c r="GB89" s="17">
        <f t="shared" si="64"/>
        <v>14</v>
      </c>
      <c r="GC89" s="17">
        <f t="shared" si="64"/>
        <v>15</v>
      </c>
      <c r="GD89" s="17">
        <f t="shared" si="64"/>
        <v>12</v>
      </c>
      <c r="GE89" s="17">
        <f t="shared" si="64"/>
        <v>13</v>
      </c>
      <c r="GF89" s="17">
        <f t="shared" si="64"/>
        <v>16</v>
      </c>
      <c r="GG89" s="17">
        <f t="shared" si="64"/>
        <v>16</v>
      </c>
      <c r="GH89" s="17">
        <f t="shared" si="64"/>
        <v>16</v>
      </c>
      <c r="GI89" s="17">
        <f t="shared" si="64"/>
        <v>12</v>
      </c>
      <c r="GJ89" s="17">
        <f t="shared" si="64"/>
        <v>13</v>
      </c>
      <c r="GK89" s="17">
        <f t="shared" si="64"/>
        <v>10</v>
      </c>
      <c r="GL89" s="17">
        <f t="shared" si="64"/>
        <v>7</v>
      </c>
      <c r="GM89" s="17">
        <f t="shared" si="64"/>
        <v>11</v>
      </c>
      <c r="GN89" s="17">
        <f t="shared" si="64"/>
        <v>13</v>
      </c>
      <c r="GO89" s="17">
        <f t="shared" si="64"/>
        <v>5</v>
      </c>
      <c r="GP89" s="17">
        <f t="shared" si="64"/>
        <v>15</v>
      </c>
      <c r="GQ89" s="17">
        <f t="shared" si="64"/>
        <v>19</v>
      </c>
      <c r="GR89" s="17">
        <f t="shared" si="64"/>
        <v>16</v>
      </c>
      <c r="GS89" s="17">
        <f t="shared" si="64"/>
        <v>14</v>
      </c>
      <c r="GT89" s="17">
        <f t="shared" si="64"/>
        <v>10</v>
      </c>
      <c r="GU89" s="17">
        <f t="shared" si="64"/>
        <v>9</v>
      </c>
      <c r="GV89" s="17">
        <f t="shared" si="64"/>
        <v>12</v>
      </c>
      <c r="GW89" s="17">
        <f t="shared" si="64"/>
        <v>14</v>
      </c>
      <c r="GX89" s="17">
        <f t="shared" si="64"/>
        <v>7</v>
      </c>
      <c r="GY89" s="17">
        <f t="shared" si="64"/>
        <v>7</v>
      </c>
      <c r="GZ89" s="17">
        <f t="shared" si="64"/>
        <v>4</v>
      </c>
      <c r="HA89" s="17">
        <f t="shared" si="64"/>
        <v>2</v>
      </c>
      <c r="HB89" s="17">
        <f t="shared" si="64"/>
        <v>0</v>
      </c>
      <c r="HC89" s="17">
        <f t="shared" si="64"/>
        <v>3</v>
      </c>
      <c r="HD89" s="17">
        <f t="shared" si="64"/>
        <v>3</v>
      </c>
      <c r="HE89" s="17">
        <f t="shared" si="64"/>
        <v>1</v>
      </c>
      <c r="HF89" s="17">
        <f t="shared" si="64"/>
        <v>1</v>
      </c>
      <c r="HG89" s="17">
        <f t="shared" si="64"/>
        <v>0</v>
      </c>
      <c r="HH89" s="17">
        <f t="shared" si="64"/>
        <v>1</v>
      </c>
      <c r="HI89" s="17">
        <f t="shared" si="64"/>
        <v>2</v>
      </c>
      <c r="HJ89" s="17">
        <f t="shared" ref="HJ89:HQ89" si="65">HJ27</f>
        <v>3</v>
      </c>
      <c r="HK89" s="17">
        <f t="shared" si="65"/>
        <v>2</v>
      </c>
      <c r="HL89" s="17">
        <f t="shared" si="65"/>
        <v>0</v>
      </c>
      <c r="HM89" s="17">
        <f t="shared" si="65"/>
        <v>2</v>
      </c>
      <c r="HN89" s="17">
        <f t="shared" si="65"/>
        <v>2</v>
      </c>
      <c r="HO89" s="17">
        <f t="shared" si="65"/>
        <v>0</v>
      </c>
      <c r="HP89" s="17">
        <f t="shared" si="65"/>
        <v>3</v>
      </c>
      <c r="HQ89" s="17">
        <f t="shared" si="65"/>
        <v>4</v>
      </c>
      <c r="HR89" s="17">
        <f t="shared" ref="HR89:HX89" si="66">HR27</f>
        <v>3</v>
      </c>
      <c r="HS89" s="17">
        <f t="shared" si="66"/>
        <v>0</v>
      </c>
      <c r="HT89" s="17">
        <f t="shared" si="66"/>
        <v>0</v>
      </c>
      <c r="HU89" s="17">
        <f t="shared" si="66"/>
        <v>2</v>
      </c>
      <c r="HV89" s="17">
        <f t="shared" si="66"/>
        <v>1</v>
      </c>
      <c r="HW89" s="17">
        <f t="shared" si="66"/>
        <v>0</v>
      </c>
      <c r="HX89" s="17">
        <f t="shared" si="66"/>
        <v>2</v>
      </c>
      <c r="HY89" s="136">
        <f t="shared" si="62"/>
        <v>0</v>
      </c>
      <c r="HZ89" s="17">
        <f t="shared" si="62"/>
        <v>2</v>
      </c>
      <c r="IA89" s="17">
        <f t="shared" si="62"/>
        <v>1</v>
      </c>
      <c r="IB89" s="17">
        <f t="shared" si="62"/>
        <v>2</v>
      </c>
      <c r="IC89" s="17">
        <f t="shared" si="62"/>
        <v>0</v>
      </c>
      <c r="ID89" s="17">
        <f t="shared" ref="ID89:IS89" si="67">ID27</f>
        <v>0</v>
      </c>
      <c r="IE89" s="17">
        <f t="shared" si="67"/>
        <v>2</v>
      </c>
      <c r="IF89" s="17">
        <f t="shared" si="67"/>
        <v>4</v>
      </c>
      <c r="IG89" s="17">
        <f t="shared" si="67"/>
        <v>0</v>
      </c>
      <c r="IH89" s="17">
        <f t="shared" si="67"/>
        <v>3</v>
      </c>
      <c r="II89" s="17">
        <f t="shared" si="67"/>
        <v>3</v>
      </c>
      <c r="IJ89" s="17">
        <f t="shared" si="67"/>
        <v>0</v>
      </c>
      <c r="IK89" s="136">
        <f t="shared" si="67"/>
        <v>0</v>
      </c>
      <c r="IL89" s="17">
        <f t="shared" si="67"/>
        <v>0</v>
      </c>
      <c r="IM89" s="17">
        <f t="shared" si="67"/>
        <v>0</v>
      </c>
      <c r="IN89" s="17">
        <f t="shared" si="67"/>
        <v>0</v>
      </c>
      <c r="IO89" s="17">
        <f t="shared" si="67"/>
        <v>0</v>
      </c>
      <c r="IP89" s="17">
        <f t="shared" si="67"/>
        <v>0</v>
      </c>
      <c r="IQ89" s="17">
        <f t="shared" si="67"/>
        <v>0</v>
      </c>
      <c r="IR89" s="17">
        <f t="shared" si="67"/>
        <v>0</v>
      </c>
      <c r="IS89" s="17">
        <f t="shared" si="67"/>
        <v>0</v>
      </c>
    </row>
    <row r="90" spans="1:253" ht="14.25" customHeight="1" x14ac:dyDescent="0.35">
      <c r="A90" s="208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8">SUM(CR88:CR89)</f>
        <v>273</v>
      </c>
      <c r="CS90" s="13">
        <f t="shared" si="68"/>
        <v>251</v>
      </c>
      <c r="CT90" s="13">
        <f t="shared" si="68"/>
        <v>248</v>
      </c>
      <c r="CU90" s="13">
        <f t="shared" si="68"/>
        <v>239</v>
      </c>
      <c r="CV90" s="13">
        <f t="shared" si="68"/>
        <v>244</v>
      </c>
      <c r="CW90" s="13">
        <f t="shared" si="68"/>
        <v>229</v>
      </c>
      <c r="CX90" s="13">
        <f t="shared" si="68"/>
        <v>251</v>
      </c>
      <c r="CY90" s="13">
        <f t="shared" si="68"/>
        <v>182</v>
      </c>
      <c r="CZ90" s="13">
        <f t="shared" si="68"/>
        <v>237</v>
      </c>
      <c r="DA90" s="13">
        <f t="shared" si="68"/>
        <v>201</v>
      </c>
      <c r="DB90" s="13">
        <f t="shared" si="68"/>
        <v>228</v>
      </c>
      <c r="DC90" s="13">
        <f t="shared" si="68"/>
        <v>236</v>
      </c>
      <c r="DD90" s="13">
        <f t="shared" si="68"/>
        <v>242</v>
      </c>
      <c r="DE90" s="13">
        <f t="shared" si="68"/>
        <v>230</v>
      </c>
      <c r="DF90" s="13">
        <f t="shared" si="68"/>
        <v>221</v>
      </c>
      <c r="DG90" s="13">
        <f t="shared" si="68"/>
        <v>205</v>
      </c>
      <c r="DH90" s="13">
        <f t="shared" si="68"/>
        <v>185</v>
      </c>
      <c r="DI90" s="13">
        <f t="shared" si="68"/>
        <v>188</v>
      </c>
      <c r="DJ90" s="13">
        <f t="shared" si="68"/>
        <v>196</v>
      </c>
      <c r="DK90" s="13">
        <f t="shared" si="68"/>
        <v>212</v>
      </c>
      <c r="DL90" s="13">
        <f t="shared" si="68"/>
        <v>218</v>
      </c>
      <c r="DM90" s="13">
        <f t="shared" si="68"/>
        <v>200</v>
      </c>
      <c r="DN90" s="13">
        <f t="shared" si="68"/>
        <v>202</v>
      </c>
      <c r="DO90" s="13">
        <f t="shared" si="68"/>
        <v>192</v>
      </c>
      <c r="DP90" s="13">
        <f t="shared" si="68"/>
        <v>192</v>
      </c>
      <c r="DQ90" s="13">
        <f t="shared" si="68"/>
        <v>178</v>
      </c>
      <c r="DR90" s="13">
        <f t="shared" si="68"/>
        <v>156</v>
      </c>
      <c r="DS90" s="13">
        <f t="shared" si="68"/>
        <v>145</v>
      </c>
      <c r="DT90" s="13">
        <f t="shared" si="68"/>
        <v>133</v>
      </c>
      <c r="DU90" s="13">
        <f t="shared" si="68"/>
        <v>142</v>
      </c>
      <c r="DV90" s="13">
        <f t="shared" si="68"/>
        <v>147</v>
      </c>
      <c r="DW90" s="13">
        <f t="shared" si="68"/>
        <v>145</v>
      </c>
      <c r="DX90" s="13">
        <f t="shared" si="68"/>
        <v>126</v>
      </c>
      <c r="DY90" s="13">
        <f t="shared" si="68"/>
        <v>133</v>
      </c>
      <c r="DZ90" s="13">
        <f t="shared" si="68"/>
        <v>136</v>
      </c>
      <c r="EA90" s="13">
        <f t="shared" si="68"/>
        <v>135</v>
      </c>
      <c r="EB90" s="13">
        <f t="shared" si="68"/>
        <v>123</v>
      </c>
      <c r="EC90" s="13">
        <f t="shared" si="68"/>
        <v>124</v>
      </c>
      <c r="ED90" s="13">
        <f t="shared" si="68"/>
        <v>121</v>
      </c>
      <c r="EE90" s="13">
        <f t="shared" si="68"/>
        <v>124</v>
      </c>
      <c r="EF90" s="13">
        <f t="shared" si="68"/>
        <v>134</v>
      </c>
      <c r="EG90" s="13">
        <f t="shared" si="68"/>
        <v>131</v>
      </c>
      <c r="EH90" s="13">
        <f t="shared" si="68"/>
        <v>119</v>
      </c>
      <c r="EI90" s="13">
        <f t="shared" si="68"/>
        <v>117</v>
      </c>
      <c r="EJ90" s="13">
        <f t="shared" si="68"/>
        <v>98</v>
      </c>
      <c r="EK90" s="13">
        <f t="shared" si="68"/>
        <v>112</v>
      </c>
      <c r="EL90" s="13">
        <f t="shared" si="68"/>
        <v>110</v>
      </c>
      <c r="EM90" s="13">
        <f t="shared" si="68"/>
        <v>104</v>
      </c>
      <c r="EN90" s="13">
        <f t="shared" si="68"/>
        <v>91</v>
      </c>
      <c r="EO90" s="13">
        <f t="shared" si="68"/>
        <v>77</v>
      </c>
      <c r="EP90" s="13">
        <f t="shared" si="68"/>
        <v>78</v>
      </c>
      <c r="EQ90" s="13">
        <f t="shared" si="68"/>
        <v>70</v>
      </c>
      <c r="ER90" s="13">
        <f t="shared" si="68"/>
        <v>64</v>
      </c>
      <c r="ES90" s="13">
        <f t="shared" si="68"/>
        <v>69</v>
      </c>
      <c r="ET90" s="13">
        <f t="shared" si="68"/>
        <v>68</v>
      </c>
      <c r="EU90" s="13">
        <f t="shared" si="68"/>
        <v>58</v>
      </c>
      <c r="EV90" s="13">
        <f t="shared" si="68"/>
        <v>55</v>
      </c>
      <c r="EW90" s="13">
        <f t="shared" si="68"/>
        <v>58</v>
      </c>
      <c r="EX90" s="13">
        <f t="shared" si="68"/>
        <v>59</v>
      </c>
      <c r="EY90" s="13">
        <f t="shared" si="68"/>
        <v>54</v>
      </c>
      <c r="EZ90" s="13">
        <f t="shared" si="68"/>
        <v>56</v>
      </c>
      <c r="FA90" s="13">
        <f t="shared" si="68"/>
        <v>53</v>
      </c>
      <c r="FB90" s="13">
        <f t="shared" si="68"/>
        <v>58</v>
      </c>
      <c r="FC90" s="13">
        <f t="shared" si="68"/>
        <v>52</v>
      </c>
      <c r="FD90" s="13">
        <f t="shared" si="68"/>
        <v>57</v>
      </c>
      <c r="FE90" s="13">
        <f t="shared" si="68"/>
        <v>36</v>
      </c>
      <c r="FF90" s="13">
        <f t="shared" si="68"/>
        <v>55</v>
      </c>
      <c r="FG90" s="13">
        <f t="shared" si="68"/>
        <v>55</v>
      </c>
      <c r="FH90" s="13">
        <f t="shared" si="68"/>
        <v>45</v>
      </c>
      <c r="FI90" s="13">
        <f t="shared" si="68"/>
        <v>39</v>
      </c>
      <c r="FJ90" s="13">
        <f t="shared" si="68"/>
        <v>40</v>
      </c>
      <c r="FK90" s="13">
        <f t="shared" si="68"/>
        <v>32</v>
      </c>
      <c r="FL90" s="13">
        <f t="shared" si="68"/>
        <v>26</v>
      </c>
      <c r="FM90" s="13">
        <f t="shared" si="68"/>
        <v>32</v>
      </c>
      <c r="FN90" s="13">
        <f t="shared" si="68"/>
        <v>35</v>
      </c>
      <c r="FO90" s="13">
        <f t="shared" si="68"/>
        <v>25</v>
      </c>
      <c r="FP90" s="13">
        <f t="shared" si="68"/>
        <v>23</v>
      </c>
      <c r="FQ90" s="13">
        <f t="shared" si="68"/>
        <v>21</v>
      </c>
      <c r="FR90" s="13">
        <f t="shared" si="68"/>
        <v>22</v>
      </c>
      <c r="FS90" s="13">
        <f t="shared" si="68"/>
        <v>24</v>
      </c>
      <c r="FT90" s="13">
        <f t="shared" si="68"/>
        <v>30</v>
      </c>
      <c r="FU90" s="13">
        <f t="shared" si="68"/>
        <v>23</v>
      </c>
      <c r="FV90" s="13">
        <f t="shared" si="68"/>
        <v>25</v>
      </c>
      <c r="FW90" s="13">
        <f t="shared" si="68"/>
        <v>32</v>
      </c>
      <c r="FX90" s="13">
        <f t="shared" si="68"/>
        <v>25</v>
      </c>
      <c r="FY90" s="13">
        <f t="shared" si="68"/>
        <v>22</v>
      </c>
      <c r="FZ90" s="13">
        <f t="shared" si="68"/>
        <v>18</v>
      </c>
      <c r="GA90" s="13">
        <f t="shared" si="68"/>
        <v>25</v>
      </c>
      <c r="GB90" s="13">
        <f t="shared" si="68"/>
        <v>26</v>
      </c>
      <c r="GC90" s="13">
        <f t="shared" si="68"/>
        <v>25</v>
      </c>
      <c r="GD90" s="13">
        <f t="shared" si="68"/>
        <v>21</v>
      </c>
      <c r="GE90" s="13">
        <f t="shared" si="68"/>
        <v>19</v>
      </c>
      <c r="GF90" s="13">
        <f t="shared" si="68"/>
        <v>23</v>
      </c>
      <c r="GG90" s="13">
        <f t="shared" si="68"/>
        <v>20</v>
      </c>
      <c r="GH90" s="13">
        <f t="shared" si="68"/>
        <v>22</v>
      </c>
      <c r="GI90" s="13">
        <f t="shared" si="68"/>
        <v>18</v>
      </c>
      <c r="GJ90" s="13">
        <f t="shared" si="68"/>
        <v>21</v>
      </c>
      <c r="GK90" s="13">
        <f t="shared" si="68"/>
        <v>18</v>
      </c>
      <c r="GL90" s="13">
        <f t="shared" si="68"/>
        <v>11</v>
      </c>
      <c r="GM90" s="13">
        <f t="shared" si="68"/>
        <v>16</v>
      </c>
      <c r="GN90" s="13">
        <f t="shared" si="68"/>
        <v>20</v>
      </c>
      <c r="GO90" s="13">
        <f t="shared" si="68"/>
        <v>9</v>
      </c>
      <c r="GP90" s="13">
        <f t="shared" si="68"/>
        <v>20</v>
      </c>
      <c r="GQ90" s="13">
        <f t="shared" si="68"/>
        <v>24</v>
      </c>
      <c r="GR90" s="13">
        <f t="shared" si="68"/>
        <v>21</v>
      </c>
      <c r="GS90" s="13">
        <f t="shared" si="68"/>
        <v>21</v>
      </c>
      <c r="GT90" s="13">
        <f t="shared" si="68"/>
        <v>16</v>
      </c>
      <c r="GU90" s="13">
        <f t="shared" si="68"/>
        <v>17</v>
      </c>
      <c r="GV90" s="13">
        <f t="shared" si="68"/>
        <v>23</v>
      </c>
      <c r="GW90" s="13">
        <f t="shared" si="68"/>
        <v>24</v>
      </c>
      <c r="GX90" s="13">
        <f t="shared" si="68"/>
        <v>10</v>
      </c>
      <c r="GY90" s="13">
        <f t="shared" si="68"/>
        <v>13</v>
      </c>
      <c r="GZ90" s="13">
        <f t="shared" si="68"/>
        <v>10</v>
      </c>
      <c r="HA90" s="13">
        <f t="shared" si="68"/>
        <v>7</v>
      </c>
      <c r="HB90" s="13">
        <f t="shared" si="68"/>
        <v>1</v>
      </c>
      <c r="HC90" s="13">
        <f t="shared" si="68"/>
        <v>7</v>
      </c>
      <c r="HD90" s="13">
        <f t="shared" si="68"/>
        <v>6</v>
      </c>
      <c r="HE90" s="13">
        <f t="shared" si="68"/>
        <v>5</v>
      </c>
      <c r="HF90" s="13">
        <f t="shared" si="68"/>
        <v>6</v>
      </c>
      <c r="HG90" s="13">
        <f t="shared" si="68"/>
        <v>3</v>
      </c>
      <c r="HH90" s="13">
        <f t="shared" si="68"/>
        <v>4</v>
      </c>
      <c r="HI90" s="13">
        <f t="shared" si="68"/>
        <v>4</v>
      </c>
      <c r="HJ90" s="13">
        <f t="shared" ref="HJ90:HQ90" si="69">SUM(HJ88:HJ89)</f>
        <v>5</v>
      </c>
      <c r="HK90" s="13">
        <f t="shared" si="69"/>
        <v>4</v>
      </c>
      <c r="HL90" s="13">
        <f t="shared" si="69"/>
        <v>1</v>
      </c>
      <c r="HM90" s="13">
        <f t="shared" si="69"/>
        <v>4</v>
      </c>
      <c r="HN90" s="13">
        <f t="shared" si="69"/>
        <v>4</v>
      </c>
      <c r="HO90" s="13">
        <f t="shared" si="69"/>
        <v>0</v>
      </c>
      <c r="HP90" s="13">
        <f t="shared" si="69"/>
        <v>6</v>
      </c>
      <c r="HQ90" s="13">
        <f t="shared" si="69"/>
        <v>6</v>
      </c>
      <c r="HR90" s="13">
        <f t="shared" ref="HR90:HX90" si="70">SUM(HR88:HR89)</f>
        <v>3</v>
      </c>
      <c r="HS90" s="13">
        <f t="shared" si="70"/>
        <v>1</v>
      </c>
      <c r="HT90" s="13">
        <f t="shared" si="70"/>
        <v>0</v>
      </c>
      <c r="HU90" s="13">
        <f t="shared" si="70"/>
        <v>2</v>
      </c>
      <c r="HV90" s="13">
        <f t="shared" si="70"/>
        <v>1</v>
      </c>
      <c r="HW90" s="13">
        <f t="shared" si="70"/>
        <v>0</v>
      </c>
      <c r="HX90" s="13">
        <f t="shared" si="70"/>
        <v>2</v>
      </c>
      <c r="HY90" s="122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">
        <f t="shared" ref="ID90:IS90" si="71">SUM(ID88:ID89)</f>
        <v>0</v>
      </c>
      <c r="IE90" s="13">
        <f t="shared" si="71"/>
        <v>2</v>
      </c>
      <c r="IF90" s="13">
        <f t="shared" si="71"/>
        <v>4</v>
      </c>
      <c r="IG90" s="13">
        <f t="shared" si="71"/>
        <v>0</v>
      </c>
      <c r="IH90" s="13">
        <f t="shared" si="71"/>
        <v>3</v>
      </c>
      <c r="II90" s="13">
        <f t="shared" si="71"/>
        <v>3</v>
      </c>
      <c r="IJ90" s="13">
        <f t="shared" si="71"/>
        <v>0</v>
      </c>
      <c r="IK90" s="136">
        <f t="shared" si="71"/>
        <v>0</v>
      </c>
      <c r="IL90" s="13">
        <f t="shared" si="71"/>
        <v>0</v>
      </c>
      <c r="IM90" s="13">
        <f t="shared" si="71"/>
        <v>0</v>
      </c>
      <c r="IN90" s="13">
        <f t="shared" si="71"/>
        <v>0</v>
      </c>
      <c r="IO90" s="13">
        <f t="shared" si="71"/>
        <v>0</v>
      </c>
      <c r="IP90" s="13">
        <f t="shared" si="71"/>
        <v>0</v>
      </c>
      <c r="IQ90" s="13">
        <f t="shared" si="71"/>
        <v>0</v>
      </c>
      <c r="IR90" s="13">
        <f t="shared" si="71"/>
        <v>0</v>
      </c>
      <c r="IS90" s="13">
        <f t="shared" si="71"/>
        <v>0</v>
      </c>
    </row>
    <row r="91" spans="1:253" ht="14.25" customHeight="1" x14ac:dyDescent="0.35">
      <c r="A91" s="216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29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35">
      <c r="A92" s="205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127"/>
      <c r="HW92" s="127"/>
      <c r="HX92" s="127"/>
      <c r="HY92" s="97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35">
      <c r="A93" s="217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32">
        <v>136429</v>
      </c>
      <c r="HS93" s="32">
        <v>157210</v>
      </c>
      <c r="HT93" s="32">
        <v>193148</v>
      </c>
      <c r="HU93" s="32">
        <v>150081</v>
      </c>
      <c r="HV93" s="32">
        <v>157656</v>
      </c>
      <c r="HW93" s="32">
        <v>166514</v>
      </c>
      <c r="HX93" s="32">
        <v>160426</v>
      </c>
      <c r="HY93" s="140">
        <v>177062</v>
      </c>
      <c r="HZ93" s="32">
        <v>250600</v>
      </c>
      <c r="IA93" s="32">
        <v>196932</v>
      </c>
      <c r="IB93" s="32">
        <v>187848</v>
      </c>
      <c r="IC93" s="32">
        <v>190311</v>
      </c>
      <c r="ID93" s="32">
        <v>175977</v>
      </c>
      <c r="IE93" s="32">
        <v>145315</v>
      </c>
      <c r="IF93" s="32">
        <v>182202</v>
      </c>
      <c r="IG93" s="32">
        <v>189726</v>
      </c>
      <c r="IH93" s="32">
        <v>156384</v>
      </c>
      <c r="II93" s="32">
        <v>199692</v>
      </c>
      <c r="IJ93" s="32">
        <v>180797</v>
      </c>
      <c r="IK93" s="140">
        <v>232462</v>
      </c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35">
      <c r="A94" s="217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32">
        <v>107000</v>
      </c>
      <c r="HS94" s="32">
        <v>128050</v>
      </c>
      <c r="HT94" s="32">
        <v>129900</v>
      </c>
      <c r="HU94" s="32">
        <v>129750</v>
      </c>
      <c r="HV94" s="32">
        <v>115750</v>
      </c>
      <c r="HW94" s="32">
        <v>147000</v>
      </c>
      <c r="HX94" s="32">
        <v>115050</v>
      </c>
      <c r="HY94" s="140">
        <v>110111</v>
      </c>
      <c r="HZ94" s="32">
        <v>140000</v>
      </c>
      <c r="IA94" s="32">
        <v>160000</v>
      </c>
      <c r="IB94" s="32">
        <v>155000</v>
      </c>
      <c r="IC94" s="32">
        <v>128750</v>
      </c>
      <c r="ID94" s="32">
        <v>126250</v>
      </c>
      <c r="IE94" s="32">
        <v>99000</v>
      </c>
      <c r="IF94" s="32">
        <v>130000</v>
      </c>
      <c r="IG94" s="32">
        <v>110000</v>
      </c>
      <c r="IH94" s="32">
        <v>133690</v>
      </c>
      <c r="II94" s="32">
        <v>163000</v>
      </c>
      <c r="IJ94" s="32">
        <v>150000</v>
      </c>
      <c r="IK94" s="140">
        <v>210500</v>
      </c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35">
      <c r="A95" s="217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32">
        <v>8185782</v>
      </c>
      <c r="HS95" s="32">
        <v>12576800</v>
      </c>
      <c r="HT95" s="32">
        <v>14486150</v>
      </c>
      <c r="HU95" s="32">
        <v>12006509</v>
      </c>
      <c r="HV95" s="32">
        <v>7882800</v>
      </c>
      <c r="HW95" s="32">
        <v>9324800</v>
      </c>
      <c r="HX95" s="32">
        <v>9946450</v>
      </c>
      <c r="HY95" s="140">
        <v>8499003</v>
      </c>
      <c r="HZ95" s="32">
        <v>10775800</v>
      </c>
      <c r="IA95" s="32">
        <v>6104900</v>
      </c>
      <c r="IB95" s="32">
        <v>6762550</v>
      </c>
      <c r="IC95" s="32">
        <v>7231855</v>
      </c>
      <c r="ID95" s="32">
        <v>6335180</v>
      </c>
      <c r="IE95" s="32">
        <v>6103250</v>
      </c>
      <c r="IF95" s="32">
        <v>8563500</v>
      </c>
      <c r="IG95" s="32">
        <v>7778800</v>
      </c>
      <c r="IH95" s="32">
        <v>8599190</v>
      </c>
      <c r="II95" s="32">
        <v>8586770</v>
      </c>
      <c r="IJ95" s="32">
        <v>8135900</v>
      </c>
      <c r="IK95" s="140">
        <v>10925750</v>
      </c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35">
      <c r="A96" s="216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22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35">
      <c r="A97" s="205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30">
        <v>44593</v>
      </c>
      <c r="HS97" s="30">
        <v>44621</v>
      </c>
      <c r="HT97" s="30">
        <v>44652</v>
      </c>
      <c r="HU97" s="30">
        <v>44682</v>
      </c>
      <c r="HV97" s="30">
        <v>44713</v>
      </c>
      <c r="HW97" s="30">
        <v>44743</v>
      </c>
      <c r="HX97" s="30">
        <v>44774</v>
      </c>
      <c r="HY97" s="16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30">
        <v>44958</v>
      </c>
      <c r="IE97" s="30">
        <v>44986</v>
      </c>
      <c r="IF97" s="30">
        <v>45017</v>
      </c>
      <c r="IG97" s="30">
        <v>45047</v>
      </c>
      <c r="IH97" s="30">
        <v>45078</v>
      </c>
      <c r="II97" s="30">
        <v>45108</v>
      </c>
      <c r="IJ97" s="30">
        <v>45139</v>
      </c>
      <c r="IK97" s="16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35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22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63</v>
      </c>
      <c r="HF98" s="4">
        <v>53</v>
      </c>
      <c r="HG98" s="4">
        <v>65</v>
      </c>
      <c r="HH98" s="4">
        <v>86</v>
      </c>
      <c r="HI98" s="4">
        <v>92</v>
      </c>
      <c r="HJ98" s="4">
        <v>97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4">
        <v>54</v>
      </c>
      <c r="HS98" s="4">
        <v>66</v>
      </c>
      <c r="HT98" s="4">
        <v>67</v>
      </c>
      <c r="HU98" s="4">
        <v>75</v>
      </c>
      <c r="HV98" s="4">
        <v>47</v>
      </c>
      <c r="HW98" s="4">
        <v>51</v>
      </c>
      <c r="HX98" s="4">
        <v>54</v>
      </c>
      <c r="HY98" s="122">
        <v>44</v>
      </c>
      <c r="HZ98" s="4">
        <v>40</v>
      </c>
      <c r="IA98" s="4">
        <v>29</v>
      </c>
      <c r="IB98" s="4">
        <v>33</v>
      </c>
      <c r="IC98" s="4">
        <v>33</v>
      </c>
      <c r="ID98" s="4">
        <v>27</v>
      </c>
      <c r="IE98" s="4">
        <v>36</v>
      </c>
      <c r="IF98" s="4">
        <v>39</v>
      </c>
      <c r="IG98" s="4">
        <v>34</v>
      </c>
      <c r="IH98" s="4">
        <v>47</v>
      </c>
      <c r="II98" s="4">
        <v>39</v>
      </c>
      <c r="IJ98" s="4">
        <v>42</v>
      </c>
      <c r="IK98" s="122">
        <v>43</v>
      </c>
    </row>
    <row r="99" spans="1:271" ht="14.25" customHeight="1" x14ac:dyDescent="0.35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4">
        <v>1</v>
      </c>
      <c r="HS99" s="4">
        <v>4</v>
      </c>
      <c r="HT99" s="4">
        <v>2</v>
      </c>
      <c r="HU99" s="4">
        <v>1</v>
      </c>
      <c r="HV99" s="4">
        <v>1</v>
      </c>
      <c r="HW99" s="4">
        <v>3</v>
      </c>
      <c r="HX99" s="4">
        <v>1</v>
      </c>
      <c r="HY99" s="122">
        <v>2</v>
      </c>
      <c r="HZ99" s="4">
        <v>2</v>
      </c>
      <c r="IA99" s="4">
        <v>0</v>
      </c>
      <c r="IB99" s="4">
        <v>2</v>
      </c>
      <c r="IC99" s="4">
        <v>3</v>
      </c>
      <c r="ID99" s="4">
        <v>4</v>
      </c>
      <c r="IE99" s="4">
        <v>1</v>
      </c>
      <c r="IF99" s="4">
        <v>0</v>
      </c>
      <c r="IG99" s="4">
        <v>2</v>
      </c>
      <c r="IH99" s="4">
        <v>2</v>
      </c>
      <c r="II99" s="4">
        <v>1</v>
      </c>
      <c r="IJ99" s="4">
        <v>1</v>
      </c>
      <c r="IK99" s="122">
        <v>2</v>
      </c>
    </row>
    <row r="100" spans="1:271" ht="14.25" customHeight="1" x14ac:dyDescent="0.35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4">
        <v>3</v>
      </c>
      <c r="HS100" s="4">
        <v>1</v>
      </c>
      <c r="HT100" s="4">
        <v>1</v>
      </c>
      <c r="HU100" s="4">
        <v>2</v>
      </c>
      <c r="HV100" s="4">
        <v>1</v>
      </c>
      <c r="HW100" s="4">
        <v>0</v>
      </c>
      <c r="HX100" s="4">
        <v>1</v>
      </c>
      <c r="HY100" s="122">
        <v>1</v>
      </c>
      <c r="HZ100" s="4">
        <v>0</v>
      </c>
      <c r="IA100" s="4">
        <v>1</v>
      </c>
      <c r="IB100" s="4">
        <v>0</v>
      </c>
      <c r="IC100" s="4">
        <v>0</v>
      </c>
      <c r="ID100" s="4">
        <v>1</v>
      </c>
      <c r="IE100" s="4">
        <v>1</v>
      </c>
      <c r="IF100" s="4">
        <v>0</v>
      </c>
      <c r="IG100" s="4">
        <v>3</v>
      </c>
      <c r="IH100" s="4">
        <v>1</v>
      </c>
      <c r="II100" s="4">
        <v>2</v>
      </c>
      <c r="IJ100" s="4">
        <v>2</v>
      </c>
      <c r="IK100" s="122">
        <v>1</v>
      </c>
    </row>
    <row r="101" spans="1:271" ht="14.25" customHeight="1" x14ac:dyDescent="0.35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4">
        <v>3</v>
      </c>
      <c r="HS101" s="4">
        <v>9</v>
      </c>
      <c r="HT101" s="4">
        <v>5</v>
      </c>
      <c r="HU101" s="4">
        <v>3</v>
      </c>
      <c r="HV101" s="4">
        <v>2</v>
      </c>
      <c r="HW101" s="4">
        <v>2</v>
      </c>
      <c r="HX101" s="4">
        <v>6</v>
      </c>
      <c r="HY101" s="122">
        <v>1</v>
      </c>
      <c r="HZ101" s="4">
        <v>1</v>
      </c>
      <c r="IA101" s="4">
        <v>1</v>
      </c>
      <c r="IB101" s="4">
        <v>1</v>
      </c>
      <c r="IC101" s="4">
        <v>2</v>
      </c>
      <c r="ID101" s="4">
        <v>4</v>
      </c>
      <c r="IE101" s="4">
        <v>4</v>
      </c>
      <c r="IF101" s="4">
        <v>8</v>
      </c>
      <c r="IG101" s="4">
        <v>2</v>
      </c>
      <c r="IH101" s="4">
        <v>5</v>
      </c>
      <c r="II101" s="4">
        <v>1</v>
      </c>
      <c r="IJ101" s="4">
        <v>0</v>
      </c>
      <c r="IK101" s="122">
        <v>1</v>
      </c>
    </row>
    <row r="102" spans="1:271" ht="15" customHeight="1" x14ac:dyDescent="0.35">
      <c r="A102" s="192" t="s">
        <v>311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 s="144">
        <v>0</v>
      </c>
      <c r="HZ102" s="4">
        <v>0</v>
      </c>
      <c r="IA102" s="4">
        <v>0</v>
      </c>
      <c r="IB102" s="4">
        <v>0</v>
      </c>
      <c r="IC102" s="4">
        <v>0</v>
      </c>
      <c r="ID102" s="4">
        <v>0</v>
      </c>
      <c r="IE102" s="4">
        <v>0</v>
      </c>
      <c r="IF102" s="4">
        <v>0</v>
      </c>
      <c r="IG102" s="4">
        <v>0</v>
      </c>
      <c r="IH102" s="4">
        <v>0</v>
      </c>
      <c r="II102" s="4">
        <v>0</v>
      </c>
      <c r="IJ102" s="4">
        <v>0</v>
      </c>
      <c r="IK102" s="122">
        <v>0</v>
      </c>
    </row>
    <row r="103" spans="1:271" ht="14.25" customHeight="1" x14ac:dyDescent="0.35">
      <c r="A103" s="208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72">SUM(BE98:BE101)</f>
        <v>30</v>
      </c>
      <c r="BF103" s="13">
        <f t="shared" si="72"/>
        <v>22</v>
      </c>
      <c r="BG103" s="13">
        <f t="shared" si="72"/>
        <v>13</v>
      </c>
      <c r="BH103" s="13">
        <f t="shared" si="72"/>
        <v>29</v>
      </c>
      <c r="BI103" s="13">
        <f t="shared" si="72"/>
        <v>0</v>
      </c>
      <c r="BJ103" s="13">
        <f t="shared" si="72"/>
        <v>0</v>
      </c>
      <c r="BK103" s="13">
        <f t="shared" si="72"/>
        <v>0</v>
      </c>
      <c r="BL103" s="13">
        <f t="shared" si="72"/>
        <v>0</v>
      </c>
      <c r="BM103" s="13">
        <f t="shared" si="72"/>
        <v>0</v>
      </c>
      <c r="BN103" s="13">
        <f t="shared" si="72"/>
        <v>0</v>
      </c>
      <c r="BO103" s="13">
        <f t="shared" si="72"/>
        <v>0</v>
      </c>
      <c r="BP103" s="13">
        <f t="shared" si="72"/>
        <v>0</v>
      </c>
      <c r="BQ103" s="13">
        <f t="shared" si="72"/>
        <v>0</v>
      </c>
      <c r="BR103" s="13">
        <f t="shared" si="72"/>
        <v>0</v>
      </c>
      <c r="BS103" s="13">
        <f t="shared" si="72"/>
        <v>0</v>
      </c>
      <c r="BT103" s="13">
        <f t="shared" si="72"/>
        <v>0</v>
      </c>
      <c r="BU103" s="13">
        <f t="shared" si="72"/>
        <v>0</v>
      </c>
      <c r="BV103" s="13">
        <f t="shared" si="72"/>
        <v>0</v>
      </c>
      <c r="BW103" s="13">
        <f t="shared" si="72"/>
        <v>0</v>
      </c>
      <c r="BX103" s="13">
        <f t="shared" si="72"/>
        <v>0</v>
      </c>
      <c r="BY103" s="13">
        <f t="shared" si="72"/>
        <v>0</v>
      </c>
      <c r="BZ103" s="13">
        <f t="shared" si="72"/>
        <v>0</v>
      </c>
      <c r="CA103" s="13">
        <f t="shared" si="72"/>
        <v>0</v>
      </c>
      <c r="CB103" s="13">
        <f t="shared" si="72"/>
        <v>0</v>
      </c>
      <c r="CC103" s="13">
        <f t="shared" si="72"/>
        <v>30</v>
      </c>
      <c r="CD103" s="13">
        <f t="shared" si="72"/>
        <v>22</v>
      </c>
      <c r="CE103" s="13">
        <f t="shared" si="72"/>
        <v>13</v>
      </c>
      <c r="CF103" s="13">
        <f t="shared" si="72"/>
        <v>29</v>
      </c>
      <c r="CG103" s="13">
        <f t="shared" si="72"/>
        <v>21</v>
      </c>
      <c r="CH103" s="13">
        <f t="shared" si="72"/>
        <v>25</v>
      </c>
      <c r="CI103" s="13">
        <f t="shared" si="72"/>
        <v>17</v>
      </c>
      <c r="CJ103" s="13">
        <f t="shared" si="72"/>
        <v>24</v>
      </c>
      <c r="CK103" s="13">
        <f t="shared" ref="CK103:DP103" si="73">SUM(CK98:CK101)</f>
        <v>33</v>
      </c>
      <c r="CL103" s="13">
        <f t="shared" si="73"/>
        <v>16</v>
      </c>
      <c r="CM103" s="13">
        <f t="shared" si="73"/>
        <v>20</v>
      </c>
      <c r="CN103" s="13">
        <f t="shared" si="73"/>
        <v>13</v>
      </c>
      <c r="CO103" s="13">
        <f t="shared" si="73"/>
        <v>15</v>
      </c>
      <c r="CP103" s="13">
        <f t="shared" si="73"/>
        <v>18</v>
      </c>
      <c r="CQ103" s="13">
        <f t="shared" si="73"/>
        <v>37</v>
      </c>
      <c r="CR103" s="13">
        <f t="shared" si="73"/>
        <v>27</v>
      </c>
      <c r="CS103" s="13">
        <f t="shared" si="73"/>
        <v>32</v>
      </c>
      <c r="CT103" s="13">
        <f t="shared" si="73"/>
        <v>33</v>
      </c>
      <c r="CU103" s="13">
        <f t="shared" si="73"/>
        <v>18</v>
      </c>
      <c r="CV103" s="13">
        <f t="shared" si="73"/>
        <v>27</v>
      </c>
      <c r="CW103" s="13">
        <f t="shared" si="73"/>
        <v>23</v>
      </c>
      <c r="CX103" s="13">
        <f t="shared" si="73"/>
        <v>18</v>
      </c>
      <c r="CY103" s="13">
        <f t="shared" si="73"/>
        <v>45</v>
      </c>
      <c r="CZ103" s="13">
        <f t="shared" si="73"/>
        <v>38</v>
      </c>
      <c r="DA103" s="13">
        <f t="shared" si="73"/>
        <v>18</v>
      </c>
      <c r="DB103" s="13">
        <f t="shared" si="73"/>
        <v>31</v>
      </c>
      <c r="DC103" s="13">
        <f t="shared" si="73"/>
        <v>50</v>
      </c>
      <c r="DD103" s="13">
        <f t="shared" si="73"/>
        <v>51</v>
      </c>
      <c r="DE103" s="13">
        <f t="shared" si="73"/>
        <v>40</v>
      </c>
      <c r="DF103" s="13">
        <f t="shared" si="73"/>
        <v>35</v>
      </c>
      <c r="DG103" s="13">
        <f t="shared" si="73"/>
        <v>30</v>
      </c>
      <c r="DH103" s="13">
        <f t="shared" si="73"/>
        <v>45</v>
      </c>
      <c r="DI103" s="13">
        <f t="shared" si="73"/>
        <v>28</v>
      </c>
      <c r="DJ103" s="13">
        <f t="shared" si="73"/>
        <v>40</v>
      </c>
      <c r="DK103" s="13">
        <f t="shared" si="73"/>
        <v>30</v>
      </c>
      <c r="DL103" s="13">
        <f t="shared" si="73"/>
        <v>27</v>
      </c>
      <c r="DM103" s="13">
        <f t="shared" si="73"/>
        <v>24</v>
      </c>
      <c r="DN103" s="13">
        <f t="shared" si="73"/>
        <v>51</v>
      </c>
      <c r="DO103" s="13">
        <f t="shared" si="73"/>
        <v>44</v>
      </c>
      <c r="DP103" s="13">
        <f t="shared" si="73"/>
        <v>41</v>
      </c>
      <c r="DQ103" s="13">
        <f t="shared" ref="DQ103:EV103" si="74">SUM(DQ98:DQ101)</f>
        <v>36</v>
      </c>
      <c r="DR103" s="13">
        <f t="shared" si="74"/>
        <v>34</v>
      </c>
      <c r="DS103" s="13">
        <f t="shared" si="74"/>
        <v>39</v>
      </c>
      <c r="DT103" s="13">
        <f t="shared" si="74"/>
        <v>43</v>
      </c>
      <c r="DU103" s="13">
        <f t="shared" si="74"/>
        <v>38</v>
      </c>
      <c r="DV103" s="13">
        <f t="shared" si="74"/>
        <v>56</v>
      </c>
      <c r="DW103" s="13">
        <f t="shared" si="74"/>
        <v>27</v>
      </c>
      <c r="DX103" s="13">
        <f t="shared" si="74"/>
        <v>59</v>
      </c>
      <c r="DY103" s="13">
        <f t="shared" si="74"/>
        <v>21</v>
      </c>
      <c r="DZ103" s="13">
        <f t="shared" si="74"/>
        <v>24</v>
      </c>
      <c r="EA103" s="13">
        <f t="shared" si="74"/>
        <v>29</v>
      </c>
      <c r="EB103" s="13">
        <f t="shared" si="74"/>
        <v>35</v>
      </c>
      <c r="EC103" s="13">
        <f t="shared" si="74"/>
        <v>33</v>
      </c>
      <c r="ED103" s="13">
        <f t="shared" si="74"/>
        <v>51</v>
      </c>
      <c r="EE103" s="13">
        <f t="shared" si="74"/>
        <v>73</v>
      </c>
      <c r="EF103" s="13">
        <f t="shared" si="74"/>
        <v>44</v>
      </c>
      <c r="EG103" s="13">
        <f t="shared" si="74"/>
        <v>52</v>
      </c>
      <c r="EH103" s="13">
        <f t="shared" si="74"/>
        <v>48</v>
      </c>
      <c r="EI103" s="13">
        <f t="shared" si="74"/>
        <v>34</v>
      </c>
      <c r="EJ103" s="13">
        <f t="shared" si="74"/>
        <v>35</v>
      </c>
      <c r="EK103" s="13">
        <f t="shared" si="74"/>
        <v>31</v>
      </c>
      <c r="EL103" s="13">
        <f t="shared" si="74"/>
        <v>30</v>
      </c>
      <c r="EM103" s="13">
        <f t="shared" si="74"/>
        <v>40</v>
      </c>
      <c r="EN103" s="13">
        <f t="shared" si="74"/>
        <v>37</v>
      </c>
      <c r="EO103" s="13">
        <f t="shared" si="74"/>
        <v>36</v>
      </c>
      <c r="EP103" s="13">
        <f t="shared" si="74"/>
        <v>40</v>
      </c>
      <c r="EQ103" s="13">
        <f t="shared" si="74"/>
        <v>43</v>
      </c>
      <c r="ER103" s="13">
        <f t="shared" si="74"/>
        <v>39</v>
      </c>
      <c r="ES103" s="13">
        <f t="shared" si="74"/>
        <v>50</v>
      </c>
      <c r="ET103" s="13">
        <f t="shared" si="74"/>
        <v>39</v>
      </c>
      <c r="EU103" s="13">
        <f t="shared" si="74"/>
        <v>28</v>
      </c>
      <c r="EV103" s="13">
        <f t="shared" si="74"/>
        <v>42</v>
      </c>
      <c r="EW103" s="13">
        <f t="shared" ref="EW103:GB103" si="75">SUM(EW98:EW101)</f>
        <v>32</v>
      </c>
      <c r="EX103" s="13">
        <f t="shared" si="75"/>
        <v>37</v>
      </c>
      <c r="EY103" s="13">
        <f t="shared" si="75"/>
        <v>43</v>
      </c>
      <c r="EZ103" s="13">
        <f t="shared" si="75"/>
        <v>38</v>
      </c>
      <c r="FA103" s="13">
        <f t="shared" si="75"/>
        <v>39</v>
      </c>
      <c r="FB103" s="13">
        <f t="shared" si="75"/>
        <v>48</v>
      </c>
      <c r="FC103" s="13">
        <f t="shared" si="75"/>
        <v>46</v>
      </c>
      <c r="FD103" s="13">
        <f t="shared" si="75"/>
        <v>44</v>
      </c>
      <c r="FE103" s="13">
        <f t="shared" si="75"/>
        <v>51</v>
      </c>
      <c r="FF103" s="13">
        <f t="shared" si="75"/>
        <v>44</v>
      </c>
      <c r="FG103" s="13">
        <f t="shared" si="75"/>
        <v>26</v>
      </c>
      <c r="FH103" s="13">
        <f t="shared" si="75"/>
        <v>23</v>
      </c>
      <c r="FI103" s="13">
        <f t="shared" si="75"/>
        <v>29</v>
      </c>
      <c r="FJ103" s="13">
        <f t="shared" si="75"/>
        <v>19</v>
      </c>
      <c r="FK103" s="13">
        <f t="shared" si="75"/>
        <v>54</v>
      </c>
      <c r="FL103" s="13">
        <f t="shared" si="75"/>
        <v>33</v>
      </c>
      <c r="FM103" s="13">
        <f t="shared" si="75"/>
        <v>46</v>
      </c>
      <c r="FN103" s="13">
        <f t="shared" si="75"/>
        <v>75</v>
      </c>
      <c r="FO103" s="13">
        <f t="shared" si="75"/>
        <v>49</v>
      </c>
      <c r="FP103" s="13">
        <f t="shared" si="75"/>
        <v>52</v>
      </c>
      <c r="FQ103" s="13">
        <f t="shared" si="75"/>
        <v>44</v>
      </c>
      <c r="FR103" s="13">
        <f t="shared" si="75"/>
        <v>66</v>
      </c>
      <c r="FS103" s="13">
        <f t="shared" si="75"/>
        <v>40</v>
      </c>
      <c r="FT103" s="13">
        <f t="shared" si="75"/>
        <v>36</v>
      </c>
      <c r="FU103" s="13">
        <f t="shared" si="75"/>
        <v>35</v>
      </c>
      <c r="FV103" s="13">
        <f t="shared" si="75"/>
        <v>22</v>
      </c>
      <c r="FW103" s="13">
        <f t="shared" si="75"/>
        <v>43</v>
      </c>
      <c r="FX103" s="13">
        <f t="shared" si="75"/>
        <v>35</v>
      </c>
      <c r="FY103" s="13">
        <f t="shared" si="75"/>
        <v>42</v>
      </c>
      <c r="FZ103" s="13">
        <f t="shared" si="75"/>
        <v>53</v>
      </c>
      <c r="GA103" s="13">
        <f t="shared" si="75"/>
        <v>37</v>
      </c>
      <c r="GB103" s="13">
        <f t="shared" si="75"/>
        <v>37</v>
      </c>
      <c r="GC103" s="13">
        <f t="shared" ref="GC103:GR103" si="76">SUM(GC98:GC101)</f>
        <v>35</v>
      </c>
      <c r="GD103" s="13">
        <f t="shared" si="76"/>
        <v>36</v>
      </c>
      <c r="GE103" s="13">
        <f t="shared" si="76"/>
        <v>26</v>
      </c>
      <c r="GF103" s="13">
        <f t="shared" si="76"/>
        <v>23</v>
      </c>
      <c r="GG103" s="13">
        <f t="shared" si="76"/>
        <v>21</v>
      </c>
      <c r="GH103" s="13">
        <f t="shared" si="76"/>
        <v>37</v>
      </c>
      <c r="GI103" s="13">
        <f t="shared" si="76"/>
        <v>30</v>
      </c>
      <c r="GJ103" s="13">
        <f t="shared" si="76"/>
        <v>37</v>
      </c>
      <c r="GK103" s="13">
        <f t="shared" si="76"/>
        <v>34</v>
      </c>
      <c r="GL103" s="13">
        <f t="shared" si="76"/>
        <v>39</v>
      </c>
      <c r="GM103" s="13">
        <f t="shared" si="76"/>
        <v>45</v>
      </c>
      <c r="GN103" s="13">
        <f t="shared" si="76"/>
        <v>39</v>
      </c>
      <c r="GO103" s="13">
        <f t="shared" si="76"/>
        <v>35</v>
      </c>
      <c r="GP103" s="13">
        <f t="shared" si="76"/>
        <v>32</v>
      </c>
      <c r="GQ103" s="13">
        <f t="shared" si="76"/>
        <v>43</v>
      </c>
      <c r="GR103" s="13">
        <f t="shared" si="76"/>
        <v>41</v>
      </c>
      <c r="GS103" s="13">
        <f>SUM(GS98:GS102)</f>
        <v>23</v>
      </c>
      <c r="GT103" s="13">
        <f t="shared" ref="GT103:HJ103" si="77">SUM(GT98:GT102)</f>
        <v>33</v>
      </c>
      <c r="GU103" s="13">
        <f t="shared" si="77"/>
        <v>38</v>
      </c>
      <c r="GV103" s="13">
        <f t="shared" si="77"/>
        <v>25</v>
      </c>
      <c r="GW103" s="13">
        <f t="shared" si="77"/>
        <v>27</v>
      </c>
      <c r="GX103" s="13">
        <f t="shared" si="77"/>
        <v>27</v>
      </c>
      <c r="GY103" s="13">
        <f t="shared" si="77"/>
        <v>55</v>
      </c>
      <c r="GZ103" s="13">
        <f t="shared" si="77"/>
        <v>78</v>
      </c>
      <c r="HA103" s="13">
        <f t="shared" si="77"/>
        <v>80</v>
      </c>
      <c r="HB103" s="13">
        <f t="shared" si="77"/>
        <v>86</v>
      </c>
      <c r="HC103" s="13">
        <f t="shared" si="77"/>
        <v>71</v>
      </c>
      <c r="HD103" s="13">
        <f t="shared" si="77"/>
        <v>80</v>
      </c>
      <c r="HE103" s="13">
        <f t="shared" si="77"/>
        <v>68</v>
      </c>
      <c r="HF103" s="13">
        <f t="shared" si="77"/>
        <v>57</v>
      </c>
      <c r="HG103" s="13">
        <f t="shared" si="77"/>
        <v>67</v>
      </c>
      <c r="HH103" s="13">
        <f t="shared" si="77"/>
        <v>93</v>
      </c>
      <c r="HI103" s="13">
        <f t="shared" si="77"/>
        <v>99</v>
      </c>
      <c r="HJ103" s="13">
        <f t="shared" si="77"/>
        <v>103</v>
      </c>
      <c r="HK103" s="13">
        <f t="shared" ref="HK103:HQ103" si="78">SUM(HK98:HK102)</f>
        <v>97</v>
      </c>
      <c r="HL103" s="13">
        <f t="shared" si="78"/>
        <v>89</v>
      </c>
      <c r="HM103" s="13">
        <f t="shared" si="78"/>
        <v>81</v>
      </c>
      <c r="HN103" s="13">
        <f t="shared" si="78"/>
        <v>75</v>
      </c>
      <c r="HO103" s="13">
        <f t="shared" si="78"/>
        <v>70</v>
      </c>
      <c r="HP103" s="13">
        <f t="shared" si="78"/>
        <v>76</v>
      </c>
      <c r="HQ103" s="13">
        <f t="shared" si="78"/>
        <v>56</v>
      </c>
      <c r="HR103" s="13">
        <f t="shared" ref="HR103:HX103" si="79">SUM(HR98:HR102)</f>
        <v>61</v>
      </c>
      <c r="HS103" s="13">
        <f t="shared" si="79"/>
        <v>80</v>
      </c>
      <c r="HT103" s="13">
        <f t="shared" si="79"/>
        <v>75</v>
      </c>
      <c r="HU103" s="13">
        <f t="shared" si="79"/>
        <v>81</v>
      </c>
      <c r="HV103" s="13">
        <f t="shared" si="79"/>
        <v>51</v>
      </c>
      <c r="HW103" s="13">
        <f t="shared" si="79"/>
        <v>56</v>
      </c>
      <c r="HX103" s="13">
        <f t="shared" si="79"/>
        <v>62</v>
      </c>
      <c r="HY103" s="122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38</v>
      </c>
      <c r="ID103" s="13">
        <f t="shared" ref="ID103:IS103" si="80">SUM(ID98:ID102)</f>
        <v>36</v>
      </c>
      <c r="IE103" s="13">
        <f t="shared" si="80"/>
        <v>42</v>
      </c>
      <c r="IF103" s="13">
        <f t="shared" si="80"/>
        <v>47</v>
      </c>
      <c r="IG103" s="13">
        <f t="shared" si="80"/>
        <v>41</v>
      </c>
      <c r="IH103" s="13">
        <f t="shared" si="80"/>
        <v>55</v>
      </c>
      <c r="II103" s="13">
        <f t="shared" si="80"/>
        <v>43</v>
      </c>
      <c r="IJ103" s="13">
        <f t="shared" si="80"/>
        <v>45</v>
      </c>
      <c r="IK103" s="122">
        <f t="shared" si="80"/>
        <v>47</v>
      </c>
      <c r="IL103" s="13">
        <f t="shared" si="80"/>
        <v>0</v>
      </c>
      <c r="IM103" s="13">
        <f t="shared" si="80"/>
        <v>0</v>
      </c>
      <c r="IN103" s="13">
        <f t="shared" si="80"/>
        <v>0</v>
      </c>
      <c r="IO103" s="13">
        <f t="shared" si="80"/>
        <v>0</v>
      </c>
      <c r="IP103" s="13">
        <f t="shared" si="80"/>
        <v>0</v>
      </c>
      <c r="IQ103" s="13">
        <f t="shared" si="80"/>
        <v>0</v>
      </c>
      <c r="IR103" s="13">
        <f t="shared" si="80"/>
        <v>0</v>
      </c>
      <c r="IS103" s="13">
        <f t="shared" si="80"/>
        <v>0</v>
      </c>
    </row>
    <row r="104" spans="1:271" ht="14.25" customHeight="1" x14ac:dyDescent="0.35">
      <c r="A104" s="216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29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35">
      <c r="A105" s="205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35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4">
        <v>5</v>
      </c>
      <c r="HS106" s="4">
        <v>7</v>
      </c>
      <c r="HT106" s="4">
        <v>4</v>
      </c>
      <c r="HU106" s="4">
        <v>3</v>
      </c>
      <c r="HV106" s="4">
        <v>4</v>
      </c>
      <c r="HW106" s="4">
        <v>6</v>
      </c>
      <c r="HX106" s="4">
        <v>2</v>
      </c>
      <c r="HY106" s="122">
        <v>3</v>
      </c>
      <c r="HZ106" s="4">
        <v>3</v>
      </c>
      <c r="IA106" s="4">
        <v>3</v>
      </c>
      <c r="IB106" s="4">
        <v>1</v>
      </c>
      <c r="IC106" s="4">
        <v>2</v>
      </c>
      <c r="ID106" s="4">
        <v>1</v>
      </c>
      <c r="IE106" s="4">
        <v>6</v>
      </c>
      <c r="IF106" s="4">
        <v>1</v>
      </c>
      <c r="IG106" s="4">
        <v>2</v>
      </c>
      <c r="IH106" s="4">
        <v>1</v>
      </c>
      <c r="II106" s="4">
        <v>0</v>
      </c>
      <c r="IJ106" s="4">
        <v>1</v>
      </c>
      <c r="IK106" s="122">
        <v>2</v>
      </c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35">
      <c r="A107" s="217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32">
        <v>879000</v>
      </c>
      <c r="HS107" s="32">
        <v>967000</v>
      </c>
      <c r="HT107" s="32">
        <v>745250</v>
      </c>
      <c r="HU107" s="32">
        <v>471666</v>
      </c>
      <c r="HV107" s="32">
        <v>497000</v>
      </c>
      <c r="HW107" s="32">
        <v>1157000</v>
      </c>
      <c r="HX107" s="32">
        <v>774000</v>
      </c>
      <c r="HY107" s="140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32">
        <v>623000</v>
      </c>
      <c r="IE107" s="32">
        <v>802498</v>
      </c>
      <c r="IF107" s="32">
        <v>750000</v>
      </c>
      <c r="IG107" s="32">
        <v>348000</v>
      </c>
      <c r="IH107" s="32">
        <v>370000</v>
      </c>
      <c r="II107" s="32">
        <v>0</v>
      </c>
      <c r="IJ107" s="32">
        <v>500000</v>
      </c>
      <c r="IK107" s="140">
        <v>357500</v>
      </c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35">
      <c r="A108" s="217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32">
        <v>660000</v>
      </c>
      <c r="HS108" s="32">
        <v>730000</v>
      </c>
      <c r="HT108" s="32">
        <v>776000</v>
      </c>
      <c r="HU108" s="32">
        <v>395000</v>
      </c>
      <c r="HV108" s="32">
        <v>497500</v>
      </c>
      <c r="HW108" s="32">
        <v>706000</v>
      </c>
      <c r="HX108" s="32">
        <v>387000</v>
      </c>
      <c r="HY108" s="140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32">
        <v>625000</v>
      </c>
      <c r="IE108" s="32">
        <v>446000</v>
      </c>
      <c r="IF108" s="32">
        <v>750000</v>
      </c>
      <c r="IG108" s="32">
        <v>348000</v>
      </c>
      <c r="IH108" s="32">
        <v>370000</v>
      </c>
      <c r="II108" s="32">
        <v>0</v>
      </c>
      <c r="IJ108" s="32">
        <v>500000</v>
      </c>
      <c r="IK108" s="140">
        <v>357500</v>
      </c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35">
      <c r="A109" s="217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32">
        <v>4395000</v>
      </c>
      <c r="HS109" s="32">
        <v>6769000</v>
      </c>
      <c r="HT109" s="32">
        <v>2981000</v>
      </c>
      <c r="HU109" s="32">
        <v>1415000</v>
      </c>
      <c r="HV109" s="32">
        <v>1988000</v>
      </c>
      <c r="HW109" s="32">
        <v>6942000</v>
      </c>
      <c r="HX109" s="32">
        <v>387000</v>
      </c>
      <c r="HY109" s="140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32">
        <v>625000</v>
      </c>
      <c r="IE109" s="32">
        <v>4814990</v>
      </c>
      <c r="IF109" s="32">
        <v>750000</v>
      </c>
      <c r="IG109" s="32">
        <v>696000</v>
      </c>
      <c r="IH109" s="32">
        <v>370000</v>
      </c>
      <c r="II109" s="32">
        <v>0</v>
      </c>
      <c r="IJ109" s="32">
        <v>500000</v>
      </c>
      <c r="IK109" s="140">
        <v>715000</v>
      </c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35">
      <c r="A110" s="219" t="s">
        <v>308</v>
      </c>
      <c r="IK110" s="231"/>
    </row>
    <row r="111" spans="1:271" s="30" customFormat="1" ht="14.25" customHeight="1" x14ac:dyDescent="0.35">
      <c r="A111" s="202"/>
      <c r="IC111" s="30" t="s">
        <v>47</v>
      </c>
      <c r="ID111" s="30" t="s">
        <v>48</v>
      </c>
      <c r="IE111" s="30" t="s">
        <v>49</v>
      </c>
      <c r="IF111" s="30" t="s">
        <v>50</v>
      </c>
      <c r="IG111" s="30" t="s">
        <v>4</v>
      </c>
      <c r="IH111" s="30" t="s">
        <v>51</v>
      </c>
      <c r="II111" s="30" t="s">
        <v>386</v>
      </c>
      <c r="IJ111" s="30" t="s">
        <v>53</v>
      </c>
      <c r="IK111" s="228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35">
      <c r="A112" s="206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>
        <v>203.73</v>
      </c>
      <c r="IE112">
        <v>202.1</v>
      </c>
      <c r="IF112">
        <v>215.98</v>
      </c>
      <c r="IG112">
        <v>196.85</v>
      </c>
      <c r="IH112">
        <v>205.7</v>
      </c>
      <c r="II112">
        <v>202.33</v>
      </c>
      <c r="IJ112">
        <v>207.43</v>
      </c>
      <c r="IK112" s="144">
        <v>189.5</v>
      </c>
      <c r="IL112">
        <v>167.37</v>
      </c>
      <c r="IM112">
        <v>186.35</v>
      </c>
      <c r="IN112">
        <v>211.52</v>
      </c>
      <c r="IO112" s="23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35">
      <c r="A113" s="206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>
        <v>178.04</v>
      </c>
      <c r="IE113">
        <v>176.08</v>
      </c>
      <c r="IF113">
        <v>188.89</v>
      </c>
      <c r="IG113">
        <v>211.08</v>
      </c>
      <c r="IH113">
        <v>187.99</v>
      </c>
      <c r="II113">
        <v>191.37</v>
      </c>
      <c r="IJ113">
        <v>182.79</v>
      </c>
      <c r="IK113" s="144">
        <v>189.73</v>
      </c>
      <c r="IL113">
        <v>192.71</v>
      </c>
      <c r="IM113">
        <v>177.07</v>
      </c>
      <c r="IN113">
        <v>180.9</v>
      </c>
      <c r="IO113" s="23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35">
      <c r="A114" s="206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>
        <v>183.74</v>
      </c>
      <c r="IE114">
        <v>197.21</v>
      </c>
      <c r="IF114">
        <v>183.15</v>
      </c>
      <c r="IG114">
        <v>186.97</v>
      </c>
      <c r="IH114">
        <v>162.72999999999999</v>
      </c>
      <c r="II114">
        <v>162.08000000000001</v>
      </c>
      <c r="IJ114">
        <v>162.25</v>
      </c>
      <c r="IK114" s="144">
        <v>177.71</v>
      </c>
      <c r="IL114">
        <v>155.44</v>
      </c>
      <c r="IM114">
        <v>175.24</v>
      </c>
      <c r="IN114">
        <v>165.95</v>
      </c>
      <c r="IO114" s="23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35">
      <c r="A115" s="206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>
        <v>158.38999999999999</v>
      </c>
      <c r="IE115">
        <v>177.35</v>
      </c>
      <c r="IF115">
        <v>176.04</v>
      </c>
      <c r="IG115">
        <v>171.77</v>
      </c>
      <c r="IH115">
        <v>158.62</v>
      </c>
      <c r="II115">
        <v>158.85</v>
      </c>
      <c r="IJ115">
        <v>163.63999999999999</v>
      </c>
      <c r="IK115" s="144">
        <v>158.21</v>
      </c>
      <c r="IL115">
        <v>169.43</v>
      </c>
      <c r="IM115">
        <v>183.21</v>
      </c>
      <c r="IN115">
        <v>178.99</v>
      </c>
      <c r="IO115" s="23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35">
      <c r="A116" s="206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>
        <v>143.28</v>
      </c>
      <c r="IE116">
        <v>167.48</v>
      </c>
      <c r="IF116">
        <v>156.33000000000001</v>
      </c>
      <c r="IG116">
        <v>182.69</v>
      </c>
      <c r="IH116">
        <v>165.93</v>
      </c>
      <c r="II116">
        <v>167.24</v>
      </c>
      <c r="IJ116">
        <v>172.27</v>
      </c>
      <c r="IK116" s="144">
        <v>163.34</v>
      </c>
      <c r="IL116">
        <v>181.41</v>
      </c>
      <c r="IM116">
        <v>173.15</v>
      </c>
      <c r="IN116">
        <v>172.22</v>
      </c>
      <c r="IO116" s="23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35">
      <c r="A117" s="206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>
        <v>165.27</v>
      </c>
      <c r="IE117">
        <v>164.02</v>
      </c>
      <c r="IF117">
        <v>175</v>
      </c>
      <c r="IG117">
        <v>180.33</v>
      </c>
      <c r="IH117">
        <v>175.67</v>
      </c>
      <c r="II117">
        <v>159.03</v>
      </c>
      <c r="IJ117">
        <v>164.11</v>
      </c>
      <c r="IK117" s="144">
        <v>170.42</v>
      </c>
      <c r="IL117">
        <v>177.12</v>
      </c>
      <c r="IM117">
        <v>181.19</v>
      </c>
      <c r="IN117">
        <v>179.21</v>
      </c>
      <c r="IO117" s="23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35">
      <c r="A118" s="206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>
        <v>181.32</v>
      </c>
      <c r="IE118">
        <v>179.89</v>
      </c>
      <c r="IF118">
        <v>184.31</v>
      </c>
      <c r="IG118">
        <v>177.38</v>
      </c>
      <c r="IH118">
        <v>176.27</v>
      </c>
      <c r="II118">
        <v>166.99</v>
      </c>
      <c r="IJ118">
        <v>172.72</v>
      </c>
      <c r="IK118" s="144">
        <v>177.21</v>
      </c>
      <c r="IL118">
        <v>176.75</v>
      </c>
      <c r="IM118">
        <v>177.87</v>
      </c>
      <c r="IN118">
        <v>183.29</v>
      </c>
      <c r="IO118" s="23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35">
      <c r="A119" s="206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>
        <v>182.08</v>
      </c>
      <c r="IE119">
        <v>180.7</v>
      </c>
      <c r="IF119">
        <v>183.47</v>
      </c>
      <c r="IG119">
        <v>184.88</v>
      </c>
      <c r="IH119">
        <v>176.61</v>
      </c>
      <c r="II119">
        <v>181.42</v>
      </c>
      <c r="IJ119">
        <v>182.96</v>
      </c>
      <c r="IK119" s="144">
        <v>180.63</v>
      </c>
      <c r="IL119">
        <v>179.36</v>
      </c>
      <c r="IM119">
        <v>187.09</v>
      </c>
      <c r="IN119">
        <v>188.42</v>
      </c>
      <c r="IO119" s="23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35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>
        <v>190</v>
      </c>
      <c r="IE120">
        <v>186.32</v>
      </c>
      <c r="IF120">
        <v>194.52</v>
      </c>
      <c r="IG120">
        <v>186.88</v>
      </c>
      <c r="IH120">
        <v>199.37</v>
      </c>
      <c r="II120">
        <v>192.57</v>
      </c>
      <c r="IJ120">
        <v>187.96</v>
      </c>
      <c r="IK120" s="144">
        <v>193.7</v>
      </c>
      <c r="IL120">
        <v>178.97</v>
      </c>
      <c r="IM120">
        <v>197.64</v>
      </c>
      <c r="IN120">
        <v>205.61</v>
      </c>
      <c r="IO120" s="23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35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>
        <v>199.07</v>
      </c>
      <c r="IE121">
        <v>192.74</v>
      </c>
      <c r="IF121">
        <v>197.21</v>
      </c>
      <c r="IG121">
        <v>190.2</v>
      </c>
      <c r="IH121">
        <v>201.49</v>
      </c>
      <c r="II121">
        <v>192.05</v>
      </c>
      <c r="IJ121">
        <v>196.28</v>
      </c>
      <c r="IK121" s="144">
        <v>191.31</v>
      </c>
      <c r="IL121">
        <v>200.35</v>
      </c>
      <c r="IM121">
        <v>199.4</v>
      </c>
      <c r="IN121">
        <v>211.82</v>
      </c>
      <c r="IO121" s="23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35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>
        <v>184.26</v>
      </c>
      <c r="IE122">
        <v>205.74</v>
      </c>
      <c r="IF122">
        <v>193.05</v>
      </c>
      <c r="IG122">
        <v>193.44</v>
      </c>
      <c r="IH122">
        <v>195.42</v>
      </c>
      <c r="II122">
        <v>184.67</v>
      </c>
      <c r="IJ122">
        <v>204.31</v>
      </c>
      <c r="IK122" s="144">
        <v>195.19</v>
      </c>
      <c r="IL122">
        <v>197.75</v>
      </c>
      <c r="IM122">
        <v>206.55</v>
      </c>
      <c r="IN122">
        <v>203.06</v>
      </c>
      <c r="IO122" s="23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35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>
        <v>195.26</v>
      </c>
      <c r="IE123">
        <v>207.95</v>
      </c>
      <c r="IF123">
        <v>209.44</v>
      </c>
      <c r="IG123">
        <v>198.29</v>
      </c>
      <c r="IH123">
        <v>194.29</v>
      </c>
      <c r="II123">
        <v>209.22</v>
      </c>
      <c r="IJ123">
        <v>213.24</v>
      </c>
      <c r="IK123" s="144">
        <v>162.47999999999999</v>
      </c>
      <c r="IL123">
        <v>229.99</v>
      </c>
      <c r="IM123">
        <v>236.69</v>
      </c>
      <c r="IN123">
        <v>242.66</v>
      </c>
      <c r="IO123" s="23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35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>
        <v>245.52</v>
      </c>
      <c r="IE124">
        <v>252.33</v>
      </c>
      <c r="IF124">
        <v>255.75</v>
      </c>
      <c r="IG124">
        <v>262.18</v>
      </c>
      <c r="IH124">
        <v>275.73</v>
      </c>
      <c r="II124">
        <v>268.08999999999997</v>
      </c>
      <c r="IJ124">
        <v>281.8</v>
      </c>
      <c r="IK124" s="144">
        <v>290.67</v>
      </c>
      <c r="IL124">
        <v>289.16000000000003</v>
      </c>
      <c r="IM124">
        <v>297.16000000000003</v>
      </c>
      <c r="IN124">
        <v>302.05</v>
      </c>
      <c r="IO124" s="23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35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>
        <v>340.41</v>
      </c>
      <c r="IE125">
        <v>319.95</v>
      </c>
      <c r="IF125">
        <v>342.32</v>
      </c>
      <c r="IG125">
        <v>335.53</v>
      </c>
      <c r="IH125">
        <v>331.96</v>
      </c>
      <c r="II125">
        <v>331.11</v>
      </c>
      <c r="IJ125">
        <v>318.64</v>
      </c>
      <c r="IK125" s="144">
        <v>337.83</v>
      </c>
      <c r="IL125">
        <v>336.67</v>
      </c>
      <c r="IM125">
        <v>311.29000000000002</v>
      </c>
      <c r="IN125">
        <v>320.14</v>
      </c>
      <c r="IO125" s="23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35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>
        <v>317.22000000000003</v>
      </c>
      <c r="IE126">
        <v>336.5</v>
      </c>
      <c r="IF126">
        <v>336.21</v>
      </c>
      <c r="IG126">
        <v>344.38</v>
      </c>
      <c r="IH126">
        <v>342.46</v>
      </c>
      <c r="II126">
        <v>311.95999999999998</v>
      </c>
      <c r="IJ126">
        <v>317.32</v>
      </c>
      <c r="IK126" s="144">
        <v>324.04000000000002</v>
      </c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35">
      <c r="A127" s="220" t="s">
        <v>309</v>
      </c>
      <c r="W127" s="97" t="e">
        <f>W62+#REF!+#REF!</f>
        <v>#REF!</v>
      </c>
      <c r="AA127" s="97">
        <v>301984</v>
      </c>
      <c r="AC127" s="97">
        <v>235000</v>
      </c>
      <c r="IK127" s="227"/>
    </row>
    <row r="128" spans="1:271" s="30" customFormat="1" ht="14.25" customHeight="1" x14ac:dyDescent="0.35">
      <c r="A128" s="202"/>
      <c r="AA128" s="30">
        <v>306442</v>
      </c>
      <c r="AC128" s="30">
        <v>235000</v>
      </c>
      <c r="IC128" s="30" t="s">
        <v>0</v>
      </c>
      <c r="ID128" s="30" t="s">
        <v>1</v>
      </c>
      <c r="IE128" s="30" t="s">
        <v>2</v>
      </c>
      <c r="IF128" s="30" t="s">
        <v>3</v>
      </c>
      <c r="IG128" s="30" t="s">
        <v>4</v>
      </c>
      <c r="IH128" s="30" t="s">
        <v>5</v>
      </c>
      <c r="II128" s="30" t="s">
        <v>7</v>
      </c>
      <c r="IJ128" s="30" t="s">
        <v>7</v>
      </c>
      <c r="IK128" s="228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">
      <c r="A129" s="201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K129" s="144"/>
    </row>
    <row r="130" spans="1:248" ht="14.25" hidden="1" customHeight="1" x14ac:dyDescent="0.3">
      <c r="A130" s="201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K130" s="144"/>
    </row>
    <row r="131" spans="1:248" ht="14.25" hidden="1" customHeight="1" x14ac:dyDescent="0.3">
      <c r="A131" s="201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K131" s="144"/>
    </row>
    <row r="132" spans="1:248" ht="14.25" hidden="1" customHeight="1" x14ac:dyDescent="0.3">
      <c r="A132" s="201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K132" s="144"/>
    </row>
    <row r="133" spans="1:248" ht="14.25" hidden="1" customHeight="1" x14ac:dyDescent="0.3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K133" s="144"/>
    </row>
    <row r="134" spans="1:248" ht="14.25" hidden="1" customHeight="1" x14ac:dyDescent="0.3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K134" s="144"/>
    </row>
    <row r="135" spans="1:248" ht="14.25" hidden="1" customHeight="1" x14ac:dyDescent="0.3">
      <c r="A135" s="201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K135" s="144"/>
    </row>
    <row r="136" spans="1:248" ht="14.25" customHeight="1" x14ac:dyDescent="0.35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>
        <v>178</v>
      </c>
      <c r="IE136">
        <v>201</v>
      </c>
      <c r="IF136">
        <v>246</v>
      </c>
      <c r="IG136">
        <v>215</v>
      </c>
      <c r="IH136">
        <v>213</v>
      </c>
      <c r="II136">
        <v>232</v>
      </c>
      <c r="IJ136">
        <v>219</v>
      </c>
      <c r="IK136" s="144">
        <v>231</v>
      </c>
      <c r="IL136">
        <v>237</v>
      </c>
      <c r="IM136">
        <v>212</v>
      </c>
      <c r="IN136">
        <v>216</v>
      </c>
    </row>
    <row r="137" spans="1:248" ht="14.25" customHeight="1" x14ac:dyDescent="0.35">
      <c r="A137" s="206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>
        <v>202</v>
      </c>
      <c r="IE137">
        <v>206</v>
      </c>
      <c r="IF137">
        <v>231</v>
      </c>
      <c r="IG137">
        <v>212</v>
      </c>
      <c r="IH137">
        <v>227</v>
      </c>
      <c r="II137">
        <v>218</v>
      </c>
      <c r="IJ137">
        <v>191</v>
      </c>
      <c r="IK137" s="144">
        <v>199</v>
      </c>
      <c r="IL137">
        <v>212</v>
      </c>
      <c r="IM137">
        <v>205</v>
      </c>
      <c r="IN137">
        <v>234</v>
      </c>
    </row>
    <row r="138" spans="1:248" ht="14.25" customHeight="1" x14ac:dyDescent="0.35">
      <c r="A138" s="206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>
        <v>233</v>
      </c>
      <c r="IE138">
        <v>212</v>
      </c>
      <c r="IF138">
        <v>237</v>
      </c>
      <c r="IG138">
        <v>197</v>
      </c>
      <c r="IH138">
        <v>218</v>
      </c>
      <c r="II138">
        <v>212</v>
      </c>
      <c r="IJ138">
        <v>190</v>
      </c>
      <c r="IK138" s="144">
        <v>215</v>
      </c>
      <c r="IL138">
        <v>235</v>
      </c>
      <c r="IM138">
        <v>216</v>
      </c>
      <c r="IN138">
        <v>216</v>
      </c>
    </row>
    <row r="139" spans="1:248" ht="14.25" customHeight="1" x14ac:dyDescent="0.35">
      <c r="A139" s="206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>
        <v>197</v>
      </c>
      <c r="IE139">
        <v>198</v>
      </c>
      <c r="IF139">
        <v>207</v>
      </c>
      <c r="IG139">
        <v>209</v>
      </c>
      <c r="IH139">
        <v>182</v>
      </c>
      <c r="II139">
        <v>224</v>
      </c>
      <c r="IJ139">
        <v>197</v>
      </c>
      <c r="IK139" s="144">
        <v>203</v>
      </c>
      <c r="IL139">
        <v>185</v>
      </c>
      <c r="IM139">
        <v>254</v>
      </c>
      <c r="IN139">
        <v>211</v>
      </c>
    </row>
    <row r="140" spans="1:248" ht="14.25" customHeight="1" x14ac:dyDescent="0.35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>
        <v>191</v>
      </c>
      <c r="IE140">
        <v>192</v>
      </c>
      <c r="IF140">
        <v>160</v>
      </c>
      <c r="IG140">
        <v>135</v>
      </c>
      <c r="IH140">
        <v>137</v>
      </c>
      <c r="II140">
        <v>119</v>
      </c>
      <c r="IJ140">
        <v>142</v>
      </c>
      <c r="IK140" s="144">
        <v>120</v>
      </c>
      <c r="IL140">
        <v>147</v>
      </c>
      <c r="IM140">
        <v>141</v>
      </c>
      <c r="IN140">
        <v>120</v>
      </c>
    </row>
    <row r="141" spans="1:248" ht="14.25" customHeight="1" x14ac:dyDescent="0.35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>
        <v>117</v>
      </c>
      <c r="IE141">
        <v>123</v>
      </c>
      <c r="IF141">
        <v>133</v>
      </c>
      <c r="IG141">
        <v>132</v>
      </c>
      <c r="IH141">
        <v>126</v>
      </c>
      <c r="II141">
        <v>129</v>
      </c>
      <c r="IJ141">
        <v>137</v>
      </c>
      <c r="IK141" s="144">
        <v>110</v>
      </c>
      <c r="IL141">
        <v>117</v>
      </c>
      <c r="IM141">
        <v>118</v>
      </c>
      <c r="IN141">
        <v>110</v>
      </c>
    </row>
    <row r="142" spans="1:248" ht="14.25" customHeight="1" x14ac:dyDescent="0.35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>
        <v>122</v>
      </c>
      <c r="IE142">
        <v>106</v>
      </c>
      <c r="IF142">
        <v>118</v>
      </c>
      <c r="IG142">
        <v>108</v>
      </c>
      <c r="IH142">
        <v>127</v>
      </c>
      <c r="II142">
        <v>119</v>
      </c>
      <c r="IJ142">
        <v>136</v>
      </c>
      <c r="IK142" s="144">
        <v>112</v>
      </c>
      <c r="IL142">
        <v>103</v>
      </c>
      <c r="IM142">
        <v>111</v>
      </c>
      <c r="IN142">
        <v>125</v>
      </c>
    </row>
    <row r="143" spans="1:248" ht="14.25" customHeight="1" x14ac:dyDescent="0.35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>
        <v>119</v>
      </c>
      <c r="IE143">
        <v>121</v>
      </c>
      <c r="IF143">
        <v>96</v>
      </c>
      <c r="IG143">
        <v>115</v>
      </c>
      <c r="IH143">
        <v>97</v>
      </c>
      <c r="II143">
        <v>126</v>
      </c>
      <c r="IJ143">
        <v>131</v>
      </c>
      <c r="IK143" s="144">
        <v>114</v>
      </c>
      <c r="IL143">
        <v>115</v>
      </c>
      <c r="IM143">
        <v>94</v>
      </c>
      <c r="IN143">
        <v>81</v>
      </c>
    </row>
    <row r="144" spans="1:248" ht="14.25" customHeight="1" x14ac:dyDescent="0.35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>
        <v>71</v>
      </c>
      <c r="IE144">
        <v>71</v>
      </c>
      <c r="IF144">
        <v>52</v>
      </c>
      <c r="IG144">
        <v>51</v>
      </c>
      <c r="IH144">
        <v>46</v>
      </c>
      <c r="II144">
        <v>34</v>
      </c>
      <c r="IJ144">
        <v>41</v>
      </c>
      <c r="IK144" s="144">
        <v>28</v>
      </c>
      <c r="IL144">
        <v>38</v>
      </c>
      <c r="IM144">
        <v>47</v>
      </c>
      <c r="IN144">
        <v>50</v>
      </c>
    </row>
    <row r="145" spans="1:248" ht="14.25" customHeight="1" x14ac:dyDescent="0.3">
      <c r="A145" s="189">
        <v>2022</v>
      </c>
      <c r="IB145">
        <v>2022</v>
      </c>
      <c r="IC145">
        <v>44</v>
      </c>
      <c r="ID145">
        <v>43</v>
      </c>
      <c r="IE145">
        <v>39</v>
      </c>
      <c r="IF145">
        <v>38</v>
      </c>
      <c r="IG145">
        <v>27</v>
      </c>
      <c r="IH145">
        <v>23</v>
      </c>
      <c r="II145">
        <v>33</v>
      </c>
      <c r="IJ145">
        <v>27</v>
      </c>
      <c r="IK145" s="144">
        <v>35</v>
      </c>
      <c r="IL145">
        <v>39</v>
      </c>
      <c r="IM145">
        <v>49</v>
      </c>
      <c r="IN145">
        <v>51</v>
      </c>
    </row>
    <row r="146" spans="1:248" ht="14.25" customHeight="1" x14ac:dyDescent="0.3">
      <c r="A146" s="189">
        <v>2023</v>
      </c>
      <c r="IB146">
        <v>2023</v>
      </c>
      <c r="IC146">
        <v>64</v>
      </c>
      <c r="ID146">
        <v>55</v>
      </c>
      <c r="IE146">
        <v>64</v>
      </c>
      <c r="IF146">
        <v>45</v>
      </c>
      <c r="IG146">
        <v>53</v>
      </c>
      <c r="IH146">
        <v>50</v>
      </c>
      <c r="II146">
        <v>41</v>
      </c>
      <c r="IJ146">
        <v>38</v>
      </c>
      <c r="IK146" s="144">
        <v>59</v>
      </c>
    </row>
    <row r="147" spans="1:248" s="142" customFormat="1" ht="14.25" customHeight="1" x14ac:dyDescent="0.35">
      <c r="A147" s="221"/>
      <c r="IK147" s="229"/>
    </row>
    <row r="148" spans="1:248" s="180" customFormat="1" ht="14.25" customHeight="1" x14ac:dyDescent="0.35">
      <c r="A148" s="222" t="s">
        <v>359</v>
      </c>
      <c r="W148" s="180" t="e">
        <f>W81+#REF!+#REF!</f>
        <v>#REF!</v>
      </c>
      <c r="AA148" s="180">
        <v>301984</v>
      </c>
      <c r="AC148" s="180">
        <v>235000</v>
      </c>
      <c r="IK148" s="230"/>
    </row>
    <row r="149" spans="1:248" s="30" customFormat="1" ht="14.5" x14ac:dyDescent="0.35">
      <c r="A149" s="202"/>
      <c r="AA149" s="30">
        <v>306442</v>
      </c>
      <c r="AC149" s="30">
        <v>235000</v>
      </c>
      <c r="IC149" s="30" t="s">
        <v>0</v>
      </c>
      <c r="ID149" s="30" t="s">
        <v>1</v>
      </c>
      <c r="IE149" s="30" t="s">
        <v>2</v>
      </c>
      <c r="IF149" s="30" t="s">
        <v>3</v>
      </c>
      <c r="IG149" s="30" t="s">
        <v>4</v>
      </c>
      <c r="IH149" s="30" t="s">
        <v>5</v>
      </c>
      <c r="II149" s="30" t="s">
        <v>7</v>
      </c>
      <c r="IJ149" s="30" t="s">
        <v>7</v>
      </c>
      <c r="IK149" s="228" t="s">
        <v>8</v>
      </c>
      <c r="IL149" s="30" t="s">
        <v>9</v>
      </c>
      <c r="IM149" s="30" t="s">
        <v>10</v>
      </c>
      <c r="IN149" s="30" t="s">
        <v>11</v>
      </c>
    </row>
    <row r="150" spans="1:248" ht="14.5" x14ac:dyDescent="0.3">
      <c r="A150" s="201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K150" s="144"/>
    </row>
    <row r="151" spans="1:248" ht="14.5" x14ac:dyDescent="0.3">
      <c r="A151" s="201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K151" s="144"/>
    </row>
    <row r="152" spans="1:248" ht="14.5" x14ac:dyDescent="0.3">
      <c r="A152" s="201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K152" s="144"/>
    </row>
    <row r="153" spans="1:248" ht="14.5" x14ac:dyDescent="0.3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K153" s="144"/>
    </row>
    <row r="154" spans="1:248" ht="14.5" x14ac:dyDescent="0.3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K154" s="144"/>
    </row>
    <row r="155" spans="1:248" ht="14.5" x14ac:dyDescent="0.3">
      <c r="A155" s="201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K155" s="144"/>
    </row>
    <row r="156" spans="1:248" ht="14.5" x14ac:dyDescent="0.3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>
        <v>284</v>
      </c>
      <c r="IE156">
        <v>238</v>
      </c>
      <c r="IF156">
        <v>235</v>
      </c>
      <c r="IG156">
        <v>284</v>
      </c>
      <c r="IH156">
        <v>196</v>
      </c>
      <c r="II156">
        <v>304</v>
      </c>
      <c r="IJ156">
        <v>192</v>
      </c>
      <c r="IK156" s="144">
        <v>351</v>
      </c>
      <c r="IL156">
        <v>247</v>
      </c>
      <c r="IM156">
        <v>166</v>
      </c>
      <c r="IN156">
        <v>196</v>
      </c>
    </row>
    <row r="157" spans="1:248" ht="14.5" x14ac:dyDescent="0.3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>
        <v>172</v>
      </c>
      <c r="IE157">
        <v>200</v>
      </c>
      <c r="IF157">
        <v>311</v>
      </c>
      <c r="IG157">
        <v>249</v>
      </c>
      <c r="IH157">
        <v>246</v>
      </c>
      <c r="II157">
        <v>200</v>
      </c>
      <c r="IJ157">
        <v>173</v>
      </c>
      <c r="IK157" s="144">
        <v>164</v>
      </c>
      <c r="IL157">
        <v>327</v>
      </c>
      <c r="IM157">
        <v>401</v>
      </c>
      <c r="IN157">
        <v>203</v>
      </c>
    </row>
    <row r="158" spans="1:248" ht="14.25" customHeight="1" x14ac:dyDescent="0.3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>
        <v>224</v>
      </c>
      <c r="IE158">
        <v>162</v>
      </c>
      <c r="IF158">
        <v>279</v>
      </c>
      <c r="IG158">
        <v>253</v>
      </c>
      <c r="IH158">
        <v>195</v>
      </c>
      <c r="II158">
        <v>237</v>
      </c>
      <c r="IJ158">
        <v>370</v>
      </c>
      <c r="IK158" s="144">
        <v>195</v>
      </c>
      <c r="IL158">
        <v>181</v>
      </c>
      <c r="IM158">
        <v>145</v>
      </c>
      <c r="IN158">
        <v>245</v>
      </c>
    </row>
    <row r="159" spans="1:248" ht="14.25" customHeight="1" x14ac:dyDescent="0.3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>
        <v>104</v>
      </c>
      <c r="IE159">
        <v>195</v>
      </c>
      <c r="IF159">
        <v>189</v>
      </c>
      <c r="IG159">
        <v>150</v>
      </c>
      <c r="IH159">
        <v>189</v>
      </c>
      <c r="II159">
        <v>282</v>
      </c>
      <c r="IJ159">
        <v>189</v>
      </c>
      <c r="IK159" s="144">
        <v>276</v>
      </c>
      <c r="IL159">
        <v>254</v>
      </c>
      <c r="IM159">
        <v>211</v>
      </c>
      <c r="IN159">
        <v>176</v>
      </c>
    </row>
    <row r="160" spans="1:248" ht="14.25" customHeight="1" x14ac:dyDescent="0.35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>
        <v>203</v>
      </c>
      <c r="IE160">
        <v>228</v>
      </c>
      <c r="IF160">
        <v>204</v>
      </c>
      <c r="IG160">
        <v>119</v>
      </c>
      <c r="IH160">
        <v>158</v>
      </c>
      <c r="II160">
        <v>145</v>
      </c>
      <c r="IJ160">
        <v>139</v>
      </c>
      <c r="IK160" s="144">
        <v>146</v>
      </c>
      <c r="IL160">
        <v>162</v>
      </c>
      <c r="IM160">
        <v>208</v>
      </c>
      <c r="IN160">
        <v>165</v>
      </c>
    </row>
    <row r="161" spans="1:248" ht="14.25" customHeight="1" x14ac:dyDescent="0.35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>
        <v>121</v>
      </c>
      <c r="IE161">
        <v>199</v>
      </c>
      <c r="IF161">
        <v>217</v>
      </c>
      <c r="IG161">
        <v>182</v>
      </c>
      <c r="IH161">
        <v>126</v>
      </c>
      <c r="II161">
        <v>88</v>
      </c>
      <c r="IJ161">
        <v>116</v>
      </c>
      <c r="IK161" s="144">
        <v>84</v>
      </c>
      <c r="IL161">
        <v>140</v>
      </c>
      <c r="IM161">
        <v>209</v>
      </c>
      <c r="IN161">
        <v>233</v>
      </c>
    </row>
    <row r="162" spans="1:248" ht="14.25" customHeight="1" x14ac:dyDescent="0.35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101</v>
      </c>
      <c r="ID162">
        <v>207</v>
      </c>
      <c r="IE162">
        <v>138</v>
      </c>
      <c r="IF162">
        <v>118</v>
      </c>
      <c r="IG162">
        <v>133</v>
      </c>
      <c r="IH162">
        <v>191</v>
      </c>
      <c r="II162">
        <v>89</v>
      </c>
      <c r="IJ162">
        <v>96</v>
      </c>
      <c r="IK162" s="144">
        <v>155</v>
      </c>
    </row>
    <row r="163" spans="1:248" s="181" customFormat="1" ht="14.25" customHeight="1" x14ac:dyDescent="0.35">
      <c r="A163" s="223"/>
    </row>
  </sheetData>
  <phoneticPr fontId="26" type="noConversion"/>
  <pageMargins left="0.7" right="0.7" top="0.75" bottom="0.75" header="0" footer="0"/>
  <pageSetup orientation="landscape" r:id="rId1"/>
  <ignoredErrors>
    <ignoredError sqref="AY58:IG58 CL65:CM65 IO48:IP48 U48:IJ48 IL48:IN48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56CE-00F2-496C-89A0-8A3911A4940A}">
  <dimension ref="A1:AK6"/>
  <sheetViews>
    <sheetView topLeftCell="H1" workbookViewId="0">
      <selection activeCell="P32" sqref="P32"/>
    </sheetView>
  </sheetViews>
  <sheetFormatPr defaultRowHeight="14" x14ac:dyDescent="0.3"/>
  <cols>
    <col min="1" max="1" width="27.5" bestFit="1" customWidth="1"/>
    <col min="6" max="6" width="20.5" customWidth="1"/>
  </cols>
  <sheetData>
    <row r="1" spans="1:37" x14ac:dyDescent="0.3">
      <c r="A1" s="208" t="s">
        <v>116</v>
      </c>
      <c r="B1" s="248">
        <v>44197</v>
      </c>
      <c r="C1" s="248">
        <v>44228</v>
      </c>
      <c r="D1" s="248">
        <v>44256</v>
      </c>
      <c r="E1" s="248">
        <v>44287</v>
      </c>
      <c r="F1" s="248">
        <v>44317</v>
      </c>
      <c r="G1" s="248">
        <v>44348</v>
      </c>
      <c r="H1" s="248">
        <v>44378</v>
      </c>
      <c r="I1" s="248">
        <v>44409</v>
      </c>
      <c r="J1" s="248">
        <v>44440</v>
      </c>
      <c r="K1" s="248">
        <v>44470</v>
      </c>
      <c r="L1" s="248">
        <v>44501</v>
      </c>
      <c r="M1" s="248">
        <v>44531</v>
      </c>
      <c r="N1" s="248">
        <v>44562</v>
      </c>
      <c r="O1" s="248">
        <v>44593</v>
      </c>
      <c r="P1" s="248">
        <v>44621</v>
      </c>
      <c r="Q1" s="248">
        <v>44652</v>
      </c>
      <c r="R1" s="248">
        <v>44682</v>
      </c>
      <c r="S1" s="248">
        <v>44713</v>
      </c>
      <c r="T1" s="248">
        <v>44743</v>
      </c>
      <c r="U1" s="248">
        <v>44774</v>
      </c>
      <c r="V1" s="248">
        <v>44805</v>
      </c>
      <c r="W1" s="248">
        <v>44835</v>
      </c>
      <c r="X1" s="248">
        <v>44866</v>
      </c>
      <c r="Y1" s="248">
        <v>44896</v>
      </c>
      <c r="Z1" s="248">
        <v>44927</v>
      </c>
      <c r="AA1" s="248">
        <v>44958</v>
      </c>
      <c r="AB1" s="248">
        <v>44986</v>
      </c>
      <c r="AC1" s="248">
        <v>45017</v>
      </c>
      <c r="AD1" s="248">
        <v>45047</v>
      </c>
      <c r="AE1" s="248">
        <v>45078</v>
      </c>
      <c r="AF1" s="248">
        <v>45108</v>
      </c>
      <c r="AG1" s="248">
        <v>45139</v>
      </c>
      <c r="AH1" s="248">
        <v>45170</v>
      </c>
      <c r="AI1" s="248">
        <v>45200</v>
      </c>
      <c r="AJ1" s="248">
        <v>45231</v>
      </c>
      <c r="AK1" s="248">
        <v>45261</v>
      </c>
    </row>
    <row r="2" spans="1:37" x14ac:dyDescent="0.3">
      <c r="A2" s="192" t="s">
        <v>120</v>
      </c>
      <c r="B2">
        <f>'Raw Data'!HE61</f>
        <v>145</v>
      </c>
      <c r="C2">
        <f>'Raw Data'!HF61</f>
        <v>137</v>
      </c>
      <c r="D2">
        <f>'Raw Data'!HG61</f>
        <v>176</v>
      </c>
      <c r="E2">
        <f>'Raw Data'!HH61</f>
        <v>167</v>
      </c>
      <c r="F2">
        <f>'Raw Data'!HI61</f>
        <v>153</v>
      </c>
      <c r="G2">
        <f>'Raw Data'!HJ61</f>
        <v>125</v>
      </c>
      <c r="H2">
        <f>'Raw Data'!HK61</f>
        <v>114</v>
      </c>
      <c r="I2">
        <f>'Raw Data'!HL61</f>
        <v>93</v>
      </c>
      <c r="J2">
        <f>'Raw Data'!HM61</f>
        <v>105</v>
      </c>
      <c r="K2">
        <f>'Raw Data'!HN61</f>
        <v>110</v>
      </c>
      <c r="L2">
        <f>'Raw Data'!HO61</f>
        <v>121</v>
      </c>
      <c r="M2">
        <f>'Raw Data'!HP61</f>
        <v>99</v>
      </c>
      <c r="N2">
        <f>'Raw Data'!HQ61</f>
        <v>87</v>
      </c>
      <c r="O2">
        <f>'Raw Data'!HR61</f>
        <v>69</v>
      </c>
      <c r="P2">
        <f>'Raw Data'!HS61</f>
        <v>105</v>
      </c>
      <c r="Q2">
        <f>'Raw Data'!HT61</f>
        <v>97</v>
      </c>
      <c r="R2">
        <f>'Raw Data'!HU61</f>
        <v>90</v>
      </c>
      <c r="S2">
        <f>'Raw Data'!HV61</f>
        <v>91</v>
      </c>
      <c r="T2">
        <f>'Raw Data'!HW61</f>
        <v>64</v>
      </c>
      <c r="U2">
        <f>'Raw Data'!HX61</f>
        <v>85</v>
      </c>
      <c r="V2">
        <f>'Raw Data'!HY61</f>
        <v>55</v>
      </c>
      <c r="W2">
        <f>'Raw Data'!HZ61</f>
        <v>51</v>
      </c>
      <c r="X2">
        <f>'Raw Data'!IA61</f>
        <v>67</v>
      </c>
      <c r="Y2">
        <f>'Raw Data'!IB61</f>
        <v>52</v>
      </c>
      <c r="Z2">
        <f>'Raw Data'!IC61</f>
        <v>41</v>
      </c>
      <c r="AA2">
        <f>'Raw Data'!ID61</f>
        <v>64</v>
      </c>
      <c r="AB2">
        <f>'Raw Data'!IE61</f>
        <v>84</v>
      </c>
      <c r="AC2">
        <f>'Raw Data'!IF61</f>
        <v>63</v>
      </c>
      <c r="AD2">
        <f>'Raw Data'!IG61</f>
        <v>76</v>
      </c>
      <c r="AE2">
        <f>'Raw Data'!IH61</f>
        <v>62</v>
      </c>
      <c r="AF2">
        <f>'Raw Data'!II61</f>
        <v>44</v>
      </c>
      <c r="AG2">
        <f>'Raw Data'!IJ61</f>
        <v>57</v>
      </c>
      <c r="AH2">
        <f>'Raw Data'!IK61</f>
        <v>71</v>
      </c>
      <c r="AI2">
        <f>'Raw Data'!IL61</f>
        <v>0</v>
      </c>
      <c r="AJ2">
        <f>'Raw Data'!IM61</f>
        <v>0</v>
      </c>
      <c r="AK2">
        <f>'Raw Data'!IN61</f>
        <v>0</v>
      </c>
    </row>
    <row r="3" spans="1:37" x14ac:dyDescent="0.3">
      <c r="A3" s="192" t="s">
        <v>119</v>
      </c>
      <c r="B3">
        <f>'Raw Data'!HE62</f>
        <v>15</v>
      </c>
      <c r="C3">
        <f>'Raw Data'!HF62</f>
        <v>13</v>
      </c>
      <c r="D3">
        <f>'Raw Data'!HG62</f>
        <v>30</v>
      </c>
      <c r="E3">
        <f>'Raw Data'!HH62</f>
        <v>27</v>
      </c>
      <c r="F3">
        <f>'Raw Data'!HI62</f>
        <v>31</v>
      </c>
      <c r="G3">
        <f>'Raw Data'!HJ62</f>
        <v>22</v>
      </c>
      <c r="H3">
        <f>'Raw Data'!HK62</f>
        <v>20</v>
      </c>
      <c r="I3">
        <f>'Raw Data'!HL62</f>
        <v>23</v>
      </c>
      <c r="J3">
        <f>'Raw Data'!HM62</f>
        <v>15</v>
      </c>
      <c r="K3">
        <f>'Raw Data'!HN62</f>
        <v>13</v>
      </c>
      <c r="L3">
        <f>'Raw Data'!HO62</f>
        <v>18</v>
      </c>
      <c r="M3">
        <f>'Raw Data'!HP62</f>
        <v>9</v>
      </c>
      <c r="N3">
        <f>'Raw Data'!HQ62</f>
        <v>8</v>
      </c>
      <c r="O3">
        <f>'Raw Data'!HR62</f>
        <v>6</v>
      </c>
      <c r="P3">
        <f>'Raw Data'!HS62</f>
        <v>20</v>
      </c>
      <c r="Q3">
        <f>'Raw Data'!HT62</f>
        <v>7</v>
      </c>
      <c r="R3">
        <f>'Raw Data'!HU62</f>
        <v>3</v>
      </c>
      <c r="S3">
        <f>'Raw Data'!HV62</f>
        <v>12</v>
      </c>
      <c r="T3">
        <f>'Raw Data'!HW62</f>
        <v>11</v>
      </c>
      <c r="U3">
        <f>'Raw Data'!HX62</f>
        <v>14</v>
      </c>
      <c r="V3">
        <f>'Raw Data'!HY62</f>
        <v>7</v>
      </c>
      <c r="W3">
        <f>'Raw Data'!HZ62</f>
        <v>9</v>
      </c>
      <c r="X3">
        <f>'Raw Data'!IA62</f>
        <v>8</v>
      </c>
      <c r="Y3">
        <f>'Raw Data'!IB62</f>
        <v>9</v>
      </c>
      <c r="Z3">
        <f>'Raw Data'!IC62</f>
        <v>2</v>
      </c>
      <c r="AA3">
        <f>'Raw Data'!ID62</f>
        <v>12</v>
      </c>
      <c r="AB3">
        <f>'Raw Data'!IE62</f>
        <v>2</v>
      </c>
      <c r="AC3">
        <f>'Raw Data'!IF62</f>
        <v>12</v>
      </c>
      <c r="AD3">
        <f>'Raw Data'!IG62</f>
        <v>6</v>
      </c>
      <c r="AE3">
        <f>'Raw Data'!IH62</f>
        <v>11</v>
      </c>
      <c r="AF3">
        <f>'Raw Data'!II62</f>
        <v>10</v>
      </c>
      <c r="AG3">
        <f>'Raw Data'!IJ62</f>
        <v>12</v>
      </c>
      <c r="AH3">
        <f>'Raw Data'!IK62</f>
        <v>9</v>
      </c>
      <c r="AI3">
        <f>'Raw Data'!IL62</f>
        <v>0</v>
      </c>
      <c r="AJ3">
        <f>'Raw Data'!IM62</f>
        <v>0</v>
      </c>
      <c r="AK3">
        <f>'Raw Data'!IN62</f>
        <v>0</v>
      </c>
    </row>
    <row r="4" spans="1:37" x14ac:dyDescent="0.3">
      <c r="A4" s="192" t="s">
        <v>118</v>
      </c>
      <c r="B4">
        <f>'Raw Data'!HE63</f>
        <v>65</v>
      </c>
      <c r="C4">
        <f>'Raw Data'!HF63</f>
        <v>53</v>
      </c>
      <c r="D4">
        <f>'Raw Data'!HG63</f>
        <v>83</v>
      </c>
      <c r="E4">
        <f>'Raw Data'!HH63</f>
        <v>74</v>
      </c>
      <c r="F4">
        <f>'Raw Data'!HI63</f>
        <v>75</v>
      </c>
      <c r="G4">
        <f>'Raw Data'!HJ63</f>
        <v>86</v>
      </c>
      <c r="H4">
        <f>'Raw Data'!HK63</f>
        <v>73</v>
      </c>
      <c r="I4">
        <f>'Raw Data'!HL63</f>
        <v>66</v>
      </c>
      <c r="J4">
        <f>'Raw Data'!HM63</f>
        <v>56</v>
      </c>
      <c r="K4">
        <f>'Raw Data'!HN63</f>
        <v>74</v>
      </c>
      <c r="L4">
        <f>'Raw Data'!HO63</f>
        <v>61</v>
      </c>
      <c r="M4">
        <f>'Raw Data'!HP63</f>
        <v>61</v>
      </c>
      <c r="N4">
        <f>'Raw Data'!HQ63</f>
        <v>52</v>
      </c>
      <c r="O4">
        <f>'Raw Data'!HR63</f>
        <v>42</v>
      </c>
      <c r="P4">
        <f>'Raw Data'!HS63</f>
        <v>80</v>
      </c>
      <c r="Q4">
        <f>'Raw Data'!HT63</f>
        <v>77</v>
      </c>
      <c r="R4">
        <f>'Raw Data'!HU63</f>
        <v>71</v>
      </c>
      <c r="S4">
        <f>'Raw Data'!HV63</f>
        <v>68</v>
      </c>
      <c r="T4">
        <f>'Raw Data'!HW63</f>
        <v>46</v>
      </c>
      <c r="U4">
        <f>'Raw Data'!HX63</f>
        <v>55</v>
      </c>
      <c r="V4">
        <f>'Raw Data'!HY63</f>
        <v>56</v>
      </c>
      <c r="W4">
        <f>'Raw Data'!HZ63</f>
        <v>45</v>
      </c>
      <c r="X4">
        <f>'Raw Data'!IA63</f>
        <v>48</v>
      </c>
      <c r="Y4">
        <f>'Raw Data'!IB63</f>
        <v>35</v>
      </c>
      <c r="Z4">
        <f>'Raw Data'!IC63</f>
        <v>27</v>
      </c>
      <c r="AA4">
        <f>'Raw Data'!ID63</f>
        <v>39</v>
      </c>
      <c r="AB4">
        <f>'Raw Data'!IE63</f>
        <v>57</v>
      </c>
      <c r="AC4">
        <f>'Raw Data'!IF63</f>
        <v>48</v>
      </c>
      <c r="AD4">
        <f>'Raw Data'!IG63</f>
        <v>57</v>
      </c>
      <c r="AE4">
        <f>'Raw Data'!IH63</f>
        <v>53</v>
      </c>
      <c r="AF4">
        <f>'Raw Data'!II63</f>
        <v>39</v>
      </c>
      <c r="AG4">
        <f>'Raw Data'!IJ63</f>
        <v>40</v>
      </c>
      <c r="AH4">
        <f>'Raw Data'!IK63</f>
        <v>43</v>
      </c>
      <c r="AI4">
        <f>'Raw Data'!IL63</f>
        <v>0</v>
      </c>
      <c r="AJ4">
        <f>'Raw Data'!IM63</f>
        <v>0</v>
      </c>
      <c r="AK4">
        <f>'Raw Data'!IN63</f>
        <v>0</v>
      </c>
    </row>
    <row r="5" spans="1:37" x14ac:dyDescent="0.3">
      <c r="A5" s="192" t="s">
        <v>117</v>
      </c>
      <c r="B5">
        <f>'Raw Data'!HE64</f>
        <v>38</v>
      </c>
      <c r="C5">
        <f>'Raw Data'!HF64</f>
        <v>35</v>
      </c>
      <c r="D5">
        <f>'Raw Data'!HG64</f>
        <v>88</v>
      </c>
      <c r="E5">
        <f>'Raw Data'!HH64</f>
        <v>80</v>
      </c>
      <c r="F5">
        <f>'Raw Data'!HI64</f>
        <v>78</v>
      </c>
      <c r="G5">
        <f>'Raw Data'!HJ64</f>
        <v>88</v>
      </c>
      <c r="H5">
        <f>'Raw Data'!HK64</f>
        <v>56</v>
      </c>
      <c r="I5">
        <f>'Raw Data'!HL64</f>
        <v>52</v>
      </c>
      <c r="J5">
        <f>'Raw Data'!HM64</f>
        <v>54</v>
      </c>
      <c r="K5">
        <f>'Raw Data'!HN64</f>
        <v>56</v>
      </c>
      <c r="L5">
        <f>'Raw Data'!HO64</f>
        <v>67</v>
      </c>
      <c r="M5">
        <f>'Raw Data'!HP64</f>
        <v>70</v>
      </c>
      <c r="N5">
        <f>'Raw Data'!HQ64</f>
        <v>78</v>
      </c>
      <c r="O5">
        <f>'Raw Data'!HR64</f>
        <v>63</v>
      </c>
      <c r="P5">
        <f>'Raw Data'!HS64</f>
        <v>95</v>
      </c>
      <c r="Q5">
        <f>'Raw Data'!HT64</f>
        <v>84</v>
      </c>
      <c r="R5">
        <f>'Raw Data'!HU64</f>
        <v>83</v>
      </c>
      <c r="S5">
        <f>'Raw Data'!HV64</f>
        <v>64</v>
      </c>
      <c r="T5">
        <f>'Raw Data'!HW64</f>
        <v>50</v>
      </c>
      <c r="U5">
        <f>'Raw Data'!HX64</f>
        <v>47</v>
      </c>
      <c r="V5">
        <f>'Raw Data'!HY64</f>
        <v>49</v>
      </c>
      <c r="W5">
        <f>'Raw Data'!HZ64</f>
        <v>56</v>
      </c>
      <c r="X5">
        <f>'Raw Data'!IA64</f>
        <v>38</v>
      </c>
      <c r="Y5">
        <f>'Raw Data'!IB64</f>
        <v>35</v>
      </c>
      <c r="Z5">
        <f>'Raw Data'!IC64</f>
        <v>31</v>
      </c>
      <c r="AA5">
        <f>'Raw Data'!ID64</f>
        <v>22</v>
      </c>
      <c r="AB5">
        <f>'Raw Data'!IE64</f>
        <v>50</v>
      </c>
      <c r="AC5">
        <f>'Raw Data'!IF64</f>
        <v>43</v>
      </c>
      <c r="AD5">
        <f>'Raw Data'!IG64</f>
        <v>46</v>
      </c>
      <c r="AE5">
        <f>'Raw Data'!IH64</f>
        <v>63</v>
      </c>
      <c r="AF5">
        <f>'Raw Data'!II64</f>
        <v>33</v>
      </c>
      <c r="AG5">
        <f>'Raw Data'!IJ64</f>
        <v>34</v>
      </c>
      <c r="AH5">
        <f>'Raw Data'!IK64</f>
        <v>43</v>
      </c>
      <c r="AI5">
        <f>'Raw Data'!IL64</f>
        <v>0</v>
      </c>
      <c r="AJ5">
        <f>'Raw Data'!IM64</f>
        <v>0</v>
      </c>
      <c r="AK5">
        <f>'Raw Data'!IN64</f>
        <v>0</v>
      </c>
    </row>
    <row r="6" spans="1:37" x14ac:dyDescent="0.3">
      <c r="A6" s="192" t="s">
        <v>24</v>
      </c>
      <c r="B6">
        <f>'Raw Data'!HE65</f>
        <v>263</v>
      </c>
      <c r="C6">
        <f>'Raw Data'!HF65</f>
        <v>238</v>
      </c>
      <c r="D6">
        <f>'Raw Data'!HG65</f>
        <v>377</v>
      </c>
      <c r="E6">
        <f>'Raw Data'!HH65</f>
        <v>348</v>
      </c>
      <c r="F6">
        <f>'Raw Data'!HI65</f>
        <v>337</v>
      </c>
      <c r="G6">
        <f>'Raw Data'!HJ65</f>
        <v>321</v>
      </c>
      <c r="H6">
        <f>'Raw Data'!HK65</f>
        <v>263</v>
      </c>
      <c r="I6">
        <f>'Raw Data'!HL65</f>
        <v>234</v>
      </c>
      <c r="J6">
        <f>'Raw Data'!HM65</f>
        <v>230</v>
      </c>
      <c r="K6">
        <f>'Raw Data'!HN65</f>
        <v>253</v>
      </c>
      <c r="L6">
        <f>'Raw Data'!HO65</f>
        <v>267</v>
      </c>
      <c r="M6">
        <f>'Raw Data'!HP65</f>
        <v>239</v>
      </c>
      <c r="N6">
        <f>'Raw Data'!HQ65</f>
        <v>225</v>
      </c>
      <c r="O6">
        <f>'Raw Data'!HR65</f>
        <v>180</v>
      </c>
      <c r="P6">
        <f>'Raw Data'!HS65</f>
        <v>300</v>
      </c>
      <c r="Q6">
        <f>'Raw Data'!HT65</f>
        <v>265</v>
      </c>
      <c r="R6">
        <f>'Raw Data'!HU65</f>
        <v>247</v>
      </c>
      <c r="S6">
        <f>'Raw Data'!HV65</f>
        <v>235</v>
      </c>
      <c r="T6">
        <f>'Raw Data'!HW65</f>
        <v>171</v>
      </c>
      <c r="U6">
        <f>'Raw Data'!HX65</f>
        <v>201</v>
      </c>
      <c r="V6">
        <f>'Raw Data'!HY65</f>
        <v>167</v>
      </c>
      <c r="W6">
        <f>'Raw Data'!HZ65</f>
        <v>161</v>
      </c>
      <c r="X6">
        <f>'Raw Data'!IA65</f>
        <v>161</v>
      </c>
      <c r="Y6">
        <f>'Raw Data'!IB65</f>
        <v>131</v>
      </c>
      <c r="Z6">
        <f>'Raw Data'!IC65</f>
        <v>101</v>
      </c>
      <c r="AA6">
        <f>'Raw Data'!ID65</f>
        <v>137</v>
      </c>
      <c r="AB6">
        <f>'Raw Data'!IE65</f>
        <v>193</v>
      </c>
      <c r="AC6">
        <f>'Raw Data'!IF65</f>
        <v>166</v>
      </c>
      <c r="AD6">
        <f>'Raw Data'!IG65</f>
        <v>185</v>
      </c>
      <c r="AE6">
        <f>'Raw Data'!IH65</f>
        <v>189</v>
      </c>
      <c r="AF6">
        <f>'Raw Data'!II65</f>
        <v>126</v>
      </c>
      <c r="AG6">
        <f>'Raw Data'!IJ65</f>
        <v>143</v>
      </c>
      <c r="AH6">
        <f>'Raw Data'!IK65</f>
        <v>166</v>
      </c>
      <c r="AI6">
        <f>'Raw Data'!IL65</f>
        <v>0</v>
      </c>
      <c r="AJ6">
        <f>'Raw Data'!IM65</f>
        <v>0</v>
      </c>
      <c r="AK6">
        <f>'Raw Data'!IN65</f>
        <v>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9FD5-895A-4BD8-B5C6-DA4173C7909D}">
  <dimension ref="B2:DX20"/>
  <sheetViews>
    <sheetView topLeftCell="BG1" workbookViewId="0">
      <selection activeCell="CA17" sqref="CA17"/>
    </sheetView>
  </sheetViews>
  <sheetFormatPr defaultRowHeight="14" x14ac:dyDescent="0.3"/>
  <sheetData>
    <row r="2" spans="2:128" ht="14.5" x14ac:dyDescent="0.35">
      <c r="B2" s="30">
        <v>42370</v>
      </c>
      <c r="C2" s="30">
        <v>42401</v>
      </c>
      <c r="D2" s="30">
        <v>42430</v>
      </c>
      <c r="E2" s="30">
        <v>42461</v>
      </c>
      <c r="F2" s="30">
        <v>42491</v>
      </c>
      <c r="G2" s="30">
        <v>42522</v>
      </c>
      <c r="H2" s="30">
        <v>42552</v>
      </c>
      <c r="I2" s="30">
        <v>42583</v>
      </c>
      <c r="J2" s="30">
        <v>42614</v>
      </c>
      <c r="K2" s="30">
        <v>42644</v>
      </c>
      <c r="L2" s="30">
        <v>42675</v>
      </c>
      <c r="M2" s="30">
        <v>42705</v>
      </c>
      <c r="N2" s="30">
        <v>42736</v>
      </c>
      <c r="O2" s="30">
        <v>42767</v>
      </c>
      <c r="P2" s="30">
        <v>42795</v>
      </c>
      <c r="Q2" s="30">
        <v>42826</v>
      </c>
      <c r="R2" s="30">
        <v>42856</v>
      </c>
      <c r="S2" s="30">
        <v>42887</v>
      </c>
      <c r="T2" s="30">
        <v>42917</v>
      </c>
      <c r="U2" s="30">
        <v>42948</v>
      </c>
      <c r="V2" s="30">
        <v>42979</v>
      </c>
      <c r="W2" s="30">
        <v>43009</v>
      </c>
      <c r="X2" s="30">
        <v>43040</v>
      </c>
      <c r="Y2" s="30">
        <v>43070</v>
      </c>
      <c r="Z2" s="30">
        <v>43101</v>
      </c>
      <c r="AA2" s="30">
        <v>43132</v>
      </c>
      <c r="AB2" s="30">
        <v>43160</v>
      </c>
      <c r="AC2" s="30">
        <v>43191</v>
      </c>
      <c r="AD2" s="30">
        <v>43221</v>
      </c>
      <c r="AE2" s="30">
        <v>43252</v>
      </c>
      <c r="AF2" s="30">
        <v>43282</v>
      </c>
      <c r="AG2" s="30">
        <v>43313</v>
      </c>
      <c r="AH2" s="30">
        <v>43344</v>
      </c>
      <c r="AI2" s="30">
        <v>43374</v>
      </c>
      <c r="AJ2" s="30">
        <v>43405</v>
      </c>
      <c r="AK2" s="30">
        <v>43435</v>
      </c>
      <c r="AL2" s="30">
        <v>43466</v>
      </c>
      <c r="AM2" s="30">
        <v>43497</v>
      </c>
      <c r="AN2" s="30">
        <v>43525</v>
      </c>
      <c r="AO2" s="30">
        <v>43556</v>
      </c>
      <c r="AP2" s="30">
        <v>43586</v>
      </c>
      <c r="AQ2" s="30">
        <v>43617</v>
      </c>
      <c r="AR2" s="30">
        <v>43647</v>
      </c>
      <c r="AS2" s="30">
        <v>43678</v>
      </c>
      <c r="AT2" s="30">
        <v>43709</v>
      </c>
      <c r="AU2" s="30">
        <v>43739</v>
      </c>
      <c r="AV2" s="30">
        <v>43770</v>
      </c>
      <c r="AW2" s="30">
        <v>43800</v>
      </c>
      <c r="AX2" s="30">
        <v>43831</v>
      </c>
      <c r="AY2" s="30">
        <v>43862</v>
      </c>
      <c r="AZ2" s="30">
        <v>43891</v>
      </c>
      <c r="BA2" s="30">
        <v>43922</v>
      </c>
      <c r="BB2" s="30">
        <v>43952</v>
      </c>
      <c r="BC2" s="30">
        <v>43983</v>
      </c>
      <c r="BD2" s="30">
        <v>44013</v>
      </c>
      <c r="BE2" s="30">
        <v>44044</v>
      </c>
      <c r="BF2" s="30">
        <v>44075</v>
      </c>
      <c r="BG2" s="30">
        <v>44105</v>
      </c>
      <c r="BH2" s="30">
        <v>44136</v>
      </c>
      <c r="BI2" s="30">
        <v>44166</v>
      </c>
      <c r="BJ2" s="30">
        <v>44197</v>
      </c>
      <c r="BK2" s="30">
        <v>44228</v>
      </c>
      <c r="BL2" s="30">
        <v>44256</v>
      </c>
      <c r="BM2" s="30">
        <v>44287</v>
      </c>
      <c r="BN2" s="30">
        <v>44317</v>
      </c>
      <c r="BO2" s="30">
        <v>44348</v>
      </c>
      <c r="BP2" s="30">
        <v>44378</v>
      </c>
      <c r="BQ2" s="30">
        <v>44409</v>
      </c>
      <c r="BR2" s="30">
        <v>44440</v>
      </c>
      <c r="BS2" s="30">
        <v>44470</v>
      </c>
      <c r="BT2" s="30">
        <v>44501</v>
      </c>
      <c r="BU2" s="30">
        <v>44531</v>
      </c>
      <c r="BV2" s="30">
        <v>44562</v>
      </c>
      <c r="BW2" s="30">
        <v>44593</v>
      </c>
      <c r="BX2" s="30">
        <v>44621</v>
      </c>
      <c r="BY2" s="30">
        <v>44652</v>
      </c>
      <c r="BZ2" s="30">
        <v>44682</v>
      </c>
      <c r="CA2" s="30">
        <v>44713</v>
      </c>
      <c r="CB2" s="30">
        <v>44743</v>
      </c>
      <c r="CC2" s="30">
        <v>44774</v>
      </c>
      <c r="CD2" s="30">
        <v>44805</v>
      </c>
      <c r="CE2" s="30">
        <v>44835</v>
      </c>
      <c r="CF2" s="30">
        <v>44866</v>
      </c>
      <c r="CG2" s="30">
        <v>44896</v>
      </c>
      <c r="CH2" s="30">
        <v>44927</v>
      </c>
      <c r="CI2" s="30">
        <v>44958</v>
      </c>
      <c r="CJ2" s="30">
        <v>44986</v>
      </c>
      <c r="CK2" s="30">
        <v>45017</v>
      </c>
      <c r="CL2" s="30">
        <v>45047</v>
      </c>
      <c r="CM2" s="30">
        <v>45078</v>
      </c>
      <c r="CN2" s="30">
        <v>45108</v>
      </c>
      <c r="CO2" s="30">
        <v>45139</v>
      </c>
      <c r="CP2" s="30">
        <v>45170</v>
      </c>
      <c r="CQ2" s="30">
        <v>45200</v>
      </c>
      <c r="CR2" s="30">
        <v>45231</v>
      </c>
      <c r="CS2" s="30">
        <v>45261</v>
      </c>
      <c r="CT2" s="30">
        <v>45292</v>
      </c>
      <c r="CU2" s="30">
        <v>45323</v>
      </c>
      <c r="CV2" s="30">
        <v>45352</v>
      </c>
      <c r="CW2" s="30">
        <v>45383</v>
      </c>
      <c r="CX2" s="30">
        <v>45413</v>
      </c>
      <c r="CY2" s="30">
        <v>45444</v>
      </c>
      <c r="CZ2" s="30">
        <v>45474</v>
      </c>
      <c r="DA2" s="30">
        <v>45505</v>
      </c>
      <c r="DB2" s="30">
        <v>45536</v>
      </c>
      <c r="DC2" s="30">
        <v>45566</v>
      </c>
      <c r="DD2" s="30">
        <v>45597</v>
      </c>
      <c r="DE2" s="30">
        <v>45627</v>
      </c>
      <c r="DF2" s="30">
        <v>45658</v>
      </c>
      <c r="DG2" s="30">
        <v>45689</v>
      </c>
      <c r="DH2" s="30">
        <v>45717</v>
      </c>
      <c r="DI2" s="30">
        <v>45748</v>
      </c>
      <c r="DJ2" s="30">
        <v>45778</v>
      </c>
      <c r="DK2" s="30">
        <v>45809</v>
      </c>
      <c r="DL2" s="30">
        <v>45839</v>
      </c>
      <c r="DM2" s="30">
        <v>45870</v>
      </c>
      <c r="DN2" s="30">
        <v>45901</v>
      </c>
      <c r="DO2" s="30">
        <v>45931</v>
      </c>
      <c r="DP2" s="30">
        <v>45962</v>
      </c>
      <c r="DQ2" s="30">
        <v>45992</v>
      </c>
      <c r="DR2" s="30">
        <v>46023</v>
      </c>
      <c r="DS2" s="30">
        <v>46054</v>
      </c>
      <c r="DT2" s="30">
        <v>46082</v>
      </c>
      <c r="DU2" s="30">
        <v>46113</v>
      </c>
      <c r="DV2" s="30">
        <v>46143</v>
      </c>
      <c r="DW2" s="30">
        <v>46174</v>
      </c>
    </row>
    <row r="3" spans="2:128" x14ac:dyDescent="0.3">
      <c r="B3" s="250">
        <f>'Raw Data'!EW37</f>
        <v>179</v>
      </c>
      <c r="C3" s="250">
        <f>'Raw Data'!EX37</f>
        <v>286</v>
      </c>
      <c r="D3" s="250">
        <f>'Raw Data'!EY37</f>
        <v>357</v>
      </c>
      <c r="E3" s="250">
        <f>'Raw Data'!EZ37</f>
        <v>324</v>
      </c>
      <c r="F3" s="250">
        <f>'Raw Data'!FA37</f>
        <v>239</v>
      </c>
      <c r="G3" s="250">
        <f>'Raw Data'!FB37</f>
        <v>261</v>
      </c>
      <c r="H3" s="250">
        <f>'Raw Data'!FC37</f>
        <v>228</v>
      </c>
      <c r="I3" s="250">
        <f>'Raw Data'!FD37</f>
        <v>231</v>
      </c>
      <c r="J3" s="250">
        <f>'Raw Data'!FE37</f>
        <v>280</v>
      </c>
      <c r="K3" s="250">
        <f>'Raw Data'!FF37</f>
        <v>206</v>
      </c>
      <c r="L3" s="250">
        <f>'Raw Data'!FG37</f>
        <v>198</v>
      </c>
      <c r="M3" s="250">
        <f>'Raw Data'!FH37</f>
        <v>166</v>
      </c>
      <c r="N3" s="250">
        <f>'Raw Data'!FI37</f>
        <v>260</v>
      </c>
      <c r="O3" s="250">
        <f>'Raw Data'!FJ37</f>
        <v>268</v>
      </c>
      <c r="P3" s="250">
        <f>'Raw Data'!FK37</f>
        <v>331</v>
      </c>
      <c r="Q3" s="250">
        <f>'Raw Data'!FL37</f>
        <v>297</v>
      </c>
      <c r="R3" s="250">
        <f>'Raw Data'!FM37</f>
        <v>290</v>
      </c>
      <c r="S3" s="250">
        <f>'Raw Data'!FN37</f>
        <v>243</v>
      </c>
      <c r="T3" s="250">
        <f>'Raw Data'!FO37</f>
        <v>245</v>
      </c>
      <c r="U3" s="250">
        <f>'Raw Data'!FP37</f>
        <v>253</v>
      </c>
      <c r="V3" s="250">
        <f>'Raw Data'!FQ37</f>
        <v>244</v>
      </c>
      <c r="W3" s="250">
        <f>'Raw Data'!FR37</f>
        <v>281</v>
      </c>
      <c r="X3" s="250">
        <f>'Raw Data'!FS37</f>
        <v>205</v>
      </c>
      <c r="Y3" s="250">
        <f>'Raw Data'!FT37</f>
        <v>154</v>
      </c>
      <c r="Z3" s="250">
        <f>'Raw Data'!FU37</f>
        <v>227</v>
      </c>
      <c r="AA3" s="250">
        <f>'Raw Data'!FV37</f>
        <v>294</v>
      </c>
      <c r="AB3" s="250">
        <f>'Raw Data'!FW37</f>
        <v>362</v>
      </c>
      <c r="AC3" s="250">
        <f>'Raw Data'!FX37</f>
        <v>294</v>
      </c>
      <c r="AD3" s="250">
        <f>'Raw Data'!FY37</f>
        <v>324</v>
      </c>
      <c r="AE3" s="250">
        <f>'Raw Data'!FZ37</f>
        <v>268</v>
      </c>
      <c r="AF3" s="250">
        <f>'Raw Data'!GA37</f>
        <v>271</v>
      </c>
      <c r="AG3" s="250">
        <f>'Raw Data'!GB37</f>
        <v>305</v>
      </c>
      <c r="AH3" s="250">
        <f>'Raw Data'!GC37</f>
        <v>207</v>
      </c>
      <c r="AI3" s="250">
        <f>'Raw Data'!GD37</f>
        <v>316</v>
      </c>
      <c r="AJ3" s="250">
        <f>'Raw Data'!GE37</f>
        <v>253</v>
      </c>
      <c r="AK3" s="250">
        <f>'Raw Data'!GF37</f>
        <v>165</v>
      </c>
      <c r="AL3" s="250">
        <f>'Raw Data'!GG37</f>
        <v>313</v>
      </c>
      <c r="AM3" s="250">
        <f>'Raw Data'!GH37</f>
        <v>334</v>
      </c>
      <c r="AN3" s="250">
        <f>'Raw Data'!GI37</f>
        <v>405</v>
      </c>
      <c r="AO3" s="250">
        <f>'Raw Data'!GJ37</f>
        <v>350</v>
      </c>
      <c r="AP3" s="250">
        <f>'Raw Data'!GK37</f>
        <v>279</v>
      </c>
      <c r="AQ3" s="250">
        <f>'Raw Data'!GL37</f>
        <v>266</v>
      </c>
      <c r="AR3" s="250">
        <f>'Raw Data'!GM37</f>
        <v>255</v>
      </c>
      <c r="AS3" s="250">
        <f>'Raw Data'!GN37</f>
        <v>281</v>
      </c>
      <c r="AT3" s="250">
        <f>'Raw Data'!GO37</f>
        <v>253</v>
      </c>
      <c r="AU3" s="250">
        <f>'Raw Data'!GP37</f>
        <v>346</v>
      </c>
      <c r="AV3" s="250">
        <f>'Raw Data'!GQ37</f>
        <v>266</v>
      </c>
      <c r="AW3" s="250">
        <f>'Raw Data'!GR37</f>
        <v>162</v>
      </c>
      <c r="AX3" s="250">
        <f>'Raw Data'!GS37</f>
        <v>297</v>
      </c>
      <c r="AY3" s="250">
        <f>'Raw Data'!GT37</f>
        <v>310</v>
      </c>
      <c r="AZ3" s="250">
        <f>'Raw Data'!GU37</f>
        <v>297</v>
      </c>
      <c r="BA3" s="250">
        <f>'Raw Data'!GV37</f>
        <v>154</v>
      </c>
      <c r="BB3" s="250">
        <f>'Raw Data'!GW37</f>
        <v>309</v>
      </c>
      <c r="BC3" s="250">
        <f>'Raw Data'!GX37</f>
        <v>325</v>
      </c>
      <c r="BD3" s="250">
        <f>'Raw Data'!GY37</f>
        <v>343</v>
      </c>
      <c r="BE3" s="250">
        <f>'Raw Data'!GZ37</f>
        <v>300</v>
      </c>
      <c r="BF3" s="250">
        <f>'Raw Data'!HA37</f>
        <v>360</v>
      </c>
      <c r="BG3" s="250">
        <f>'Raw Data'!HB37</f>
        <v>325</v>
      </c>
      <c r="BH3" s="250">
        <f>'Raw Data'!HC37</f>
        <v>274</v>
      </c>
      <c r="BI3" s="250">
        <f>'Raw Data'!HD37</f>
        <v>194</v>
      </c>
      <c r="BJ3" s="250">
        <f>'Raw Data'!HE37</f>
        <v>248</v>
      </c>
      <c r="BK3" s="250">
        <f>'Raw Data'!HF37</f>
        <v>289</v>
      </c>
      <c r="BL3" s="250">
        <f>'Raw Data'!HG37</f>
        <v>383</v>
      </c>
      <c r="BM3" s="250">
        <f>'Raw Data'!HH37</f>
        <v>386</v>
      </c>
      <c r="BN3" s="250">
        <f>'Raw Data'!HI37</f>
        <v>349</v>
      </c>
      <c r="BO3" s="250">
        <f>'Raw Data'!HJ37</f>
        <v>270</v>
      </c>
      <c r="BP3" s="250">
        <f>'Raw Data'!HK37</f>
        <v>371</v>
      </c>
      <c r="BQ3" s="250">
        <f>'Raw Data'!HL37</f>
        <v>312</v>
      </c>
      <c r="BR3" s="250">
        <f>'Raw Data'!HM37</f>
        <v>279</v>
      </c>
      <c r="BS3" s="250">
        <f>'Raw Data'!HN37</f>
        <v>209</v>
      </c>
      <c r="BT3" s="250">
        <f>'Raw Data'!HO37</f>
        <v>220</v>
      </c>
      <c r="BU3" s="250">
        <f>'Raw Data'!HP37</f>
        <v>155</v>
      </c>
      <c r="BV3" s="250">
        <f>'Raw Data'!HQ37</f>
        <v>230</v>
      </c>
      <c r="BW3" s="250">
        <f>'Raw Data'!HR37</f>
        <v>244</v>
      </c>
      <c r="BX3" s="250">
        <f>'Raw Data'!HS37</f>
        <v>313</v>
      </c>
      <c r="BY3" s="250">
        <f>'Raw Data'!HT37</f>
        <v>316</v>
      </c>
      <c r="BZ3" s="250">
        <f>'Raw Data'!HU37</f>
        <v>315</v>
      </c>
      <c r="CA3" s="250">
        <f>'Raw Data'!HV37</f>
        <v>327</v>
      </c>
      <c r="CB3" s="250">
        <f>'Raw Data'!HW37</f>
        <v>276</v>
      </c>
      <c r="CC3" s="250">
        <f>'Raw Data'!HX37</f>
        <v>229</v>
      </c>
      <c r="CD3" s="250">
        <f>'Raw Data'!HY37</f>
        <v>199</v>
      </c>
      <c r="CE3" s="250">
        <f>'Raw Data'!HZ37</f>
        <v>184</v>
      </c>
      <c r="CF3" s="250">
        <f>'Raw Data'!IA37</f>
        <v>187</v>
      </c>
      <c r="CG3" s="250">
        <f>'Raw Data'!IB37</f>
        <v>112</v>
      </c>
      <c r="CH3" s="250">
        <f>'Raw Data'!IC37</f>
        <v>150</v>
      </c>
      <c r="CI3" s="250">
        <f>'Raw Data'!ID37</f>
        <v>182</v>
      </c>
      <c r="CJ3" s="250">
        <f>'Raw Data'!IE37</f>
        <v>201</v>
      </c>
      <c r="CK3" s="250">
        <f>'Raw Data'!IF37</f>
        <v>202</v>
      </c>
      <c r="CL3" s="250">
        <f>'Raw Data'!IG37</f>
        <v>219</v>
      </c>
      <c r="CM3" s="250">
        <f>'Raw Data'!IH37</f>
        <v>202</v>
      </c>
      <c r="CN3" s="250">
        <f>'Raw Data'!II37</f>
        <v>236</v>
      </c>
      <c r="CO3" s="250">
        <f>'Raw Data'!IJ37</f>
        <v>232</v>
      </c>
      <c r="CP3" s="250">
        <f>'Raw Data'!IK37</f>
        <v>204</v>
      </c>
      <c r="CQ3" s="250">
        <f>'Raw Data'!IL37</f>
        <v>0</v>
      </c>
      <c r="CR3" s="250">
        <f>'Raw Data'!IM37</f>
        <v>0</v>
      </c>
      <c r="CS3" s="250">
        <f>'Raw Data'!IN37</f>
        <v>0</v>
      </c>
      <c r="CT3" s="250">
        <f>'Raw Data'!IO37</f>
        <v>0</v>
      </c>
      <c r="CU3" s="250">
        <f>'Raw Data'!IP37</f>
        <v>0</v>
      </c>
      <c r="CV3" s="250">
        <f>'Raw Data'!IQ37</f>
        <v>0</v>
      </c>
      <c r="CW3" s="250">
        <f>'Raw Data'!IR37</f>
        <v>0</v>
      </c>
      <c r="CX3" s="250">
        <f>'Raw Data'!IS37</f>
        <v>0</v>
      </c>
      <c r="CY3" s="250">
        <f>'Raw Data'!IT37</f>
        <v>0</v>
      </c>
      <c r="CZ3" s="250">
        <f>'Raw Data'!IU37</f>
        <v>0</v>
      </c>
      <c r="DA3" s="250">
        <f>'Raw Data'!IV37</f>
        <v>0</v>
      </c>
      <c r="DB3" s="250">
        <f>'Raw Data'!IW37</f>
        <v>0</v>
      </c>
      <c r="DC3" s="250">
        <f>'Raw Data'!IX37</f>
        <v>0</v>
      </c>
      <c r="DD3" s="250">
        <f>'Raw Data'!IY37</f>
        <v>0</v>
      </c>
      <c r="DE3" s="250">
        <f>'Raw Data'!IZ37</f>
        <v>0</v>
      </c>
      <c r="DF3" s="250">
        <f>'Raw Data'!JA37</f>
        <v>0</v>
      </c>
      <c r="DG3" s="250">
        <f>'Raw Data'!JB37</f>
        <v>0</v>
      </c>
      <c r="DH3" s="250">
        <f>'Raw Data'!JC37</f>
        <v>0</v>
      </c>
      <c r="DI3" s="250">
        <f>'Raw Data'!JD37</f>
        <v>0</v>
      </c>
      <c r="DJ3" s="250">
        <f>'Raw Data'!JE37</f>
        <v>0</v>
      </c>
      <c r="DK3" s="250">
        <f>'Raw Data'!JF37</f>
        <v>0</v>
      </c>
      <c r="DL3" s="250">
        <f>'Raw Data'!JG37</f>
        <v>0</v>
      </c>
      <c r="DM3" s="250">
        <f>'Raw Data'!JH37</f>
        <v>0</v>
      </c>
      <c r="DN3" s="250">
        <f>'Raw Data'!JI37</f>
        <v>0</v>
      </c>
      <c r="DO3" s="250">
        <f>'Raw Data'!JJ37</f>
        <v>0</v>
      </c>
      <c r="DP3" s="250">
        <f>'Raw Data'!JK37</f>
        <v>0</v>
      </c>
      <c r="DQ3" s="250">
        <f>'Raw Data'!JL37</f>
        <v>0</v>
      </c>
      <c r="DR3" s="250">
        <f>'Raw Data'!JM37</f>
        <v>0</v>
      </c>
      <c r="DS3" s="250">
        <f>'Raw Data'!JN37</f>
        <v>0</v>
      </c>
      <c r="DT3" s="250">
        <f>'Raw Data'!JO37</f>
        <v>0</v>
      </c>
      <c r="DU3" s="250">
        <f>'Raw Data'!JP37</f>
        <v>0</v>
      </c>
      <c r="DV3" s="250">
        <f>'Raw Data'!JQ37</f>
        <v>0</v>
      </c>
      <c r="DW3" s="250">
        <f>'Raw Data'!JR37</f>
        <v>0</v>
      </c>
      <c r="DX3" s="250">
        <f>'Raw Data'!JS37</f>
        <v>0</v>
      </c>
    </row>
    <row r="4" spans="2:128" x14ac:dyDescent="0.3">
      <c r="B4" s="250">
        <f>'Raw Data'!EW38</f>
        <v>48</v>
      </c>
      <c r="C4" s="250">
        <f>'Raw Data'!EX38</f>
        <v>93</v>
      </c>
      <c r="D4" s="250">
        <f>'Raw Data'!EY38</f>
        <v>72</v>
      </c>
      <c r="E4" s="250">
        <f>'Raw Data'!EZ38</f>
        <v>114</v>
      </c>
      <c r="F4" s="250">
        <f>'Raw Data'!FA38</f>
        <v>88</v>
      </c>
      <c r="G4" s="250">
        <f>'Raw Data'!FB38</f>
        <v>104</v>
      </c>
      <c r="H4" s="250">
        <f>'Raw Data'!FC38</f>
        <v>68</v>
      </c>
      <c r="I4" s="250">
        <f>'Raw Data'!FD38</f>
        <v>66</v>
      </c>
      <c r="J4" s="250">
        <f>'Raw Data'!FE38</f>
        <v>74</v>
      </c>
      <c r="K4" s="250">
        <f>'Raw Data'!FF38</f>
        <v>44</v>
      </c>
      <c r="L4" s="250">
        <f>'Raw Data'!FG38</f>
        <v>49</v>
      </c>
      <c r="M4" s="250">
        <f>'Raw Data'!FH38</f>
        <v>41</v>
      </c>
      <c r="N4" s="250">
        <f>'Raw Data'!FI38</f>
        <v>71</v>
      </c>
      <c r="O4" s="250">
        <f>'Raw Data'!FJ38</f>
        <v>83</v>
      </c>
      <c r="P4" s="250">
        <f>'Raw Data'!FK38</f>
        <v>129</v>
      </c>
      <c r="Q4" s="250">
        <f>'Raw Data'!FL38</f>
        <v>65</v>
      </c>
      <c r="R4" s="250">
        <f>'Raw Data'!FM38</f>
        <v>101</v>
      </c>
      <c r="S4" s="250">
        <f>'Raw Data'!FN38</f>
        <v>97</v>
      </c>
      <c r="T4" s="250">
        <f>'Raw Data'!FO38</f>
        <v>76</v>
      </c>
      <c r="U4" s="250">
        <f>'Raw Data'!FP38</f>
        <v>75</v>
      </c>
      <c r="V4" s="250">
        <f>'Raw Data'!FQ38</f>
        <v>61</v>
      </c>
      <c r="W4" s="250">
        <f>'Raw Data'!FR38</f>
        <v>70</v>
      </c>
      <c r="X4" s="250">
        <f>'Raw Data'!FS38</f>
        <v>65</v>
      </c>
      <c r="Y4" s="250">
        <f>'Raw Data'!FT38</f>
        <v>44</v>
      </c>
      <c r="Z4" s="250">
        <f>'Raw Data'!FU38</f>
        <v>53</v>
      </c>
      <c r="AA4" s="250">
        <f>'Raw Data'!FV38</f>
        <v>57</v>
      </c>
      <c r="AB4" s="250">
        <f>'Raw Data'!FW38</f>
        <v>87</v>
      </c>
      <c r="AC4" s="250">
        <f>'Raw Data'!FX38</f>
        <v>87</v>
      </c>
      <c r="AD4" s="250">
        <f>'Raw Data'!FY38</f>
        <v>97</v>
      </c>
      <c r="AE4" s="250">
        <f>'Raw Data'!FZ38</f>
        <v>96</v>
      </c>
      <c r="AF4" s="250">
        <f>'Raw Data'!GA38</f>
        <v>75</v>
      </c>
      <c r="AG4" s="250">
        <f>'Raw Data'!GB38</f>
        <v>87</v>
      </c>
      <c r="AH4" s="250">
        <f>'Raw Data'!GC38</f>
        <v>55</v>
      </c>
      <c r="AI4" s="250">
        <f>'Raw Data'!GD38</f>
        <v>75</v>
      </c>
      <c r="AJ4" s="250">
        <f>'Raw Data'!GE38</f>
        <v>60</v>
      </c>
      <c r="AK4" s="250">
        <f>'Raw Data'!GF38</f>
        <v>49</v>
      </c>
      <c r="AL4" s="250">
        <f>'Raw Data'!GG38</f>
        <v>81</v>
      </c>
      <c r="AM4" s="250">
        <f>'Raw Data'!GH38</f>
        <v>89</v>
      </c>
      <c r="AN4" s="250">
        <f>'Raw Data'!GI38</f>
        <v>145</v>
      </c>
      <c r="AO4" s="250">
        <f>'Raw Data'!GJ38</f>
        <v>122</v>
      </c>
      <c r="AP4" s="250">
        <f>'Raw Data'!GK38</f>
        <v>111</v>
      </c>
      <c r="AQ4" s="250">
        <f>'Raw Data'!GL38</f>
        <v>54</v>
      </c>
      <c r="AR4" s="250">
        <f>'Raw Data'!GM38</f>
        <v>75</v>
      </c>
      <c r="AS4" s="250">
        <f>'Raw Data'!GN38</f>
        <v>87</v>
      </c>
      <c r="AT4" s="250">
        <f>'Raw Data'!GO38</f>
        <v>55</v>
      </c>
      <c r="AU4" s="250">
        <f>'Raw Data'!GP38</f>
        <v>69</v>
      </c>
      <c r="AV4" s="250">
        <f>'Raw Data'!GQ38</f>
        <v>65</v>
      </c>
      <c r="AW4" s="250">
        <f>'Raw Data'!GR38</f>
        <v>44</v>
      </c>
      <c r="AX4" s="250">
        <f>'Raw Data'!GS38</f>
        <v>95</v>
      </c>
      <c r="AY4" s="250">
        <f>'Raw Data'!GT38</f>
        <v>105</v>
      </c>
      <c r="AZ4" s="250">
        <f>'Raw Data'!GU38</f>
        <v>77</v>
      </c>
      <c r="BA4" s="250">
        <f>'Raw Data'!GV38</f>
        <v>42</v>
      </c>
      <c r="BB4" s="250">
        <f>'Raw Data'!GW38</f>
        <v>71</v>
      </c>
      <c r="BC4" s="250">
        <f>'Raw Data'!GX38</f>
        <v>85</v>
      </c>
      <c r="BD4" s="250">
        <f>'Raw Data'!GY38</f>
        <v>99</v>
      </c>
      <c r="BE4" s="250">
        <f>'Raw Data'!GZ38</f>
        <v>106</v>
      </c>
      <c r="BF4" s="250">
        <f>'Raw Data'!HA38</f>
        <v>111</v>
      </c>
      <c r="BG4" s="250">
        <f>'Raw Data'!HB38</f>
        <v>92</v>
      </c>
      <c r="BH4" s="250">
        <f>'Raw Data'!HC38</f>
        <v>63</v>
      </c>
      <c r="BI4" s="250">
        <f>'Raw Data'!HD38</f>
        <v>341</v>
      </c>
      <c r="BJ4" s="250">
        <f>'Raw Data'!HE38</f>
        <v>101</v>
      </c>
      <c r="BK4" s="250">
        <f>'Raw Data'!HF38</f>
        <v>159</v>
      </c>
      <c r="BL4" s="250">
        <f>'Raw Data'!HG38</f>
        <v>124</v>
      </c>
      <c r="BM4" s="250">
        <f>'Raw Data'!HH38</f>
        <v>128</v>
      </c>
      <c r="BN4" s="250">
        <f>'Raw Data'!HI38</f>
        <v>127</v>
      </c>
      <c r="BO4" s="250">
        <f>'Raw Data'!HJ38</f>
        <v>116</v>
      </c>
      <c r="BP4" s="250">
        <f>'Raw Data'!HK38</f>
        <v>429</v>
      </c>
      <c r="BQ4" s="250">
        <f>'Raw Data'!HL38</f>
        <v>391</v>
      </c>
      <c r="BR4" s="250">
        <f>'Raw Data'!HM38</f>
        <v>88</v>
      </c>
      <c r="BS4" s="250">
        <f>'Raw Data'!HN38</f>
        <v>66</v>
      </c>
      <c r="BT4" s="250">
        <f>'Raw Data'!HO38</f>
        <v>59</v>
      </c>
      <c r="BU4" s="250">
        <f>'Raw Data'!HP38</f>
        <v>56</v>
      </c>
      <c r="BV4" s="250">
        <f>'Raw Data'!HQ38</f>
        <v>83</v>
      </c>
      <c r="BW4" s="250">
        <f>'Raw Data'!HR38</f>
        <v>71</v>
      </c>
      <c r="BX4" s="250">
        <f>'Raw Data'!HS38</f>
        <v>120</v>
      </c>
      <c r="BY4" s="250">
        <f>'Raw Data'!HT38</f>
        <v>98</v>
      </c>
      <c r="BZ4" s="250">
        <f>'Raw Data'!HU38</f>
        <v>93</v>
      </c>
      <c r="CA4" s="250">
        <f>'Raw Data'!HV38</f>
        <v>102</v>
      </c>
      <c r="CB4" s="250">
        <f>'Raw Data'!HW38</f>
        <v>85</v>
      </c>
      <c r="CC4" s="250">
        <f>'Raw Data'!HX38</f>
        <v>85</v>
      </c>
      <c r="CD4" s="250">
        <f>'Raw Data'!HY38</f>
        <v>55</v>
      </c>
      <c r="CE4" s="250">
        <f>'Raw Data'!HZ38</f>
        <v>43</v>
      </c>
      <c r="CF4" s="250">
        <f>'Raw Data'!IA38</f>
        <v>37</v>
      </c>
      <c r="CG4" s="250">
        <f>'Raw Data'!IB38</f>
        <v>37</v>
      </c>
      <c r="CH4" s="250">
        <f>'Raw Data'!IC38</f>
        <v>53</v>
      </c>
      <c r="CI4" s="250">
        <f>'Raw Data'!ID38</f>
        <v>70</v>
      </c>
      <c r="CJ4" s="250">
        <f>'Raw Data'!IE38</f>
        <v>83</v>
      </c>
      <c r="CK4" s="250">
        <f>'Raw Data'!IF38</f>
        <v>61</v>
      </c>
      <c r="CL4" s="250">
        <f>'Raw Data'!IG38</f>
        <v>59</v>
      </c>
      <c r="CM4" s="250">
        <f>'Raw Data'!IH38</f>
        <v>61</v>
      </c>
      <c r="CN4" s="250">
        <f>'Raw Data'!II38</f>
        <v>71</v>
      </c>
      <c r="CO4" s="250">
        <f>'Raw Data'!IJ38</f>
        <v>64</v>
      </c>
      <c r="CP4" s="250">
        <f>'Raw Data'!IK38</f>
        <v>60</v>
      </c>
      <c r="CQ4" s="250">
        <f>'Raw Data'!IL38</f>
        <v>0</v>
      </c>
      <c r="CR4" s="250">
        <f>'Raw Data'!IM38</f>
        <v>0</v>
      </c>
      <c r="CS4" s="250">
        <f>'Raw Data'!IN38</f>
        <v>0</v>
      </c>
      <c r="CT4" s="250">
        <f>'Raw Data'!IO38</f>
        <v>0</v>
      </c>
      <c r="CU4" s="250">
        <f>'Raw Data'!IP38</f>
        <v>0</v>
      </c>
      <c r="CV4" s="250">
        <f>'Raw Data'!IQ38</f>
        <v>0</v>
      </c>
      <c r="CW4" s="250">
        <f>'Raw Data'!IR38</f>
        <v>0</v>
      </c>
      <c r="CX4" s="250">
        <f>'Raw Data'!IS38</f>
        <v>0</v>
      </c>
      <c r="CY4" s="250">
        <f>'Raw Data'!IT38</f>
        <v>0</v>
      </c>
      <c r="CZ4" s="250">
        <f>'Raw Data'!IU38</f>
        <v>0</v>
      </c>
      <c r="DA4" s="250">
        <f>'Raw Data'!IV38</f>
        <v>0</v>
      </c>
      <c r="DB4" s="250">
        <f>'Raw Data'!IW38</f>
        <v>0</v>
      </c>
      <c r="DC4" s="250">
        <f>'Raw Data'!IX38</f>
        <v>0</v>
      </c>
      <c r="DD4" s="250">
        <f>'Raw Data'!IY38</f>
        <v>0</v>
      </c>
      <c r="DE4" s="250">
        <f>'Raw Data'!IZ38</f>
        <v>0</v>
      </c>
      <c r="DF4" s="250">
        <f>'Raw Data'!JA38</f>
        <v>0</v>
      </c>
      <c r="DG4" s="250">
        <f>'Raw Data'!JB38</f>
        <v>0</v>
      </c>
      <c r="DH4" s="250">
        <f>'Raw Data'!JC38</f>
        <v>0</v>
      </c>
      <c r="DI4" s="250">
        <f>'Raw Data'!JD38</f>
        <v>0</v>
      </c>
      <c r="DJ4" s="250">
        <f>'Raw Data'!JE38</f>
        <v>0</v>
      </c>
      <c r="DK4" s="250">
        <f>'Raw Data'!JF38</f>
        <v>0</v>
      </c>
      <c r="DL4" s="250">
        <f>'Raw Data'!JG38</f>
        <v>0</v>
      </c>
      <c r="DM4" s="250">
        <f>'Raw Data'!JH38</f>
        <v>0</v>
      </c>
      <c r="DN4" s="250">
        <f>'Raw Data'!JI38</f>
        <v>0</v>
      </c>
      <c r="DO4" s="250">
        <f>'Raw Data'!JJ38</f>
        <v>0</v>
      </c>
      <c r="DP4" s="250">
        <f>'Raw Data'!JK38</f>
        <v>0</v>
      </c>
      <c r="DQ4" s="250">
        <f>'Raw Data'!JL38</f>
        <v>0</v>
      </c>
      <c r="DR4" s="250">
        <f>'Raw Data'!JM38</f>
        <v>0</v>
      </c>
      <c r="DS4" s="250">
        <f>'Raw Data'!JN38</f>
        <v>0</v>
      </c>
      <c r="DT4" s="250">
        <f>'Raw Data'!JO38</f>
        <v>0</v>
      </c>
      <c r="DU4" s="250">
        <f>'Raw Data'!JP38</f>
        <v>0</v>
      </c>
      <c r="DV4" s="250">
        <f>'Raw Data'!JQ38</f>
        <v>0</v>
      </c>
      <c r="DW4" s="250">
        <f>'Raw Data'!JR38</f>
        <v>0</v>
      </c>
      <c r="DX4" s="250">
        <f>'Raw Data'!JS38</f>
        <v>0</v>
      </c>
    </row>
    <row r="5" spans="2:128" x14ac:dyDescent="0.3">
      <c r="B5" s="250">
        <f>'Raw Data'!EW39</f>
        <v>12</v>
      </c>
      <c r="C5" s="250">
        <f>'Raw Data'!EX39</f>
        <v>8</v>
      </c>
      <c r="D5" s="250">
        <f>'Raw Data'!EY39</f>
        <v>8</v>
      </c>
      <c r="E5" s="250">
        <f>'Raw Data'!EZ39</f>
        <v>6</v>
      </c>
      <c r="F5" s="250">
        <f>'Raw Data'!FA39</f>
        <v>2</v>
      </c>
      <c r="G5" s="250">
        <f>'Raw Data'!FB39</f>
        <v>13</v>
      </c>
      <c r="H5" s="250">
        <f>'Raw Data'!FC39</f>
        <v>7</v>
      </c>
      <c r="I5" s="250">
        <f>'Raw Data'!FD39</f>
        <v>3</v>
      </c>
      <c r="J5" s="250">
        <f>'Raw Data'!FE39</f>
        <v>9</v>
      </c>
      <c r="K5" s="250">
        <f>'Raw Data'!FF39</f>
        <v>3</v>
      </c>
      <c r="L5" s="250">
        <f>'Raw Data'!FG39</f>
        <v>17</v>
      </c>
      <c r="M5" s="250">
        <f>'Raw Data'!FH39</f>
        <v>5</v>
      </c>
      <c r="N5" s="250">
        <f>'Raw Data'!FI39</f>
        <v>6</v>
      </c>
      <c r="O5" s="250">
        <f>'Raw Data'!FJ39</f>
        <v>4</v>
      </c>
      <c r="P5" s="250">
        <f>'Raw Data'!FK39</f>
        <v>6</v>
      </c>
      <c r="Q5" s="250">
        <f>'Raw Data'!FL39</f>
        <v>4</v>
      </c>
      <c r="R5" s="250">
        <f>'Raw Data'!FM39</f>
        <v>4</v>
      </c>
      <c r="S5" s="250">
        <f>'Raw Data'!FN39</f>
        <v>2</v>
      </c>
      <c r="T5" s="250">
        <f>'Raw Data'!FO39</f>
        <v>5</v>
      </c>
      <c r="U5" s="250">
        <f>'Raw Data'!FP39</f>
        <v>5</v>
      </c>
      <c r="V5" s="250">
        <f>'Raw Data'!FQ39</f>
        <v>3</v>
      </c>
      <c r="W5" s="250">
        <f>'Raw Data'!FR39</f>
        <v>14</v>
      </c>
      <c r="X5" s="250">
        <f>'Raw Data'!FS39</f>
        <v>5</v>
      </c>
      <c r="Y5" s="250">
        <f>'Raw Data'!FT39</f>
        <v>5</v>
      </c>
      <c r="Z5" s="250">
        <f>'Raw Data'!FU39</f>
        <v>1</v>
      </c>
      <c r="AA5" s="250">
        <f>'Raw Data'!FV39</f>
        <v>3</v>
      </c>
      <c r="AB5" s="250">
        <f>'Raw Data'!FW39</f>
        <v>7</v>
      </c>
      <c r="AC5" s="250">
        <f>'Raw Data'!FX39</f>
        <v>6</v>
      </c>
      <c r="AD5" s="250">
        <f>'Raw Data'!FY39</f>
        <v>5</v>
      </c>
      <c r="AE5" s="250">
        <f>'Raw Data'!FZ39</f>
        <v>3</v>
      </c>
      <c r="AF5" s="250">
        <f>'Raw Data'!GA39</f>
        <v>8</v>
      </c>
      <c r="AG5" s="250">
        <f>'Raw Data'!GB39</f>
        <v>11</v>
      </c>
      <c r="AH5" s="250">
        <f>'Raw Data'!GC39</f>
        <v>6</v>
      </c>
      <c r="AI5" s="250">
        <f>'Raw Data'!GD39</f>
        <v>10</v>
      </c>
      <c r="AJ5" s="250">
        <f>'Raw Data'!GE39</f>
        <v>6</v>
      </c>
      <c r="AK5" s="250">
        <f>'Raw Data'!GF39</f>
        <v>6</v>
      </c>
      <c r="AL5" s="250">
        <f>'Raw Data'!GG39</f>
        <v>10</v>
      </c>
      <c r="AM5" s="250">
        <f>'Raw Data'!GH39</f>
        <v>8</v>
      </c>
      <c r="AN5" s="250">
        <f>'Raw Data'!GI39</f>
        <v>11</v>
      </c>
      <c r="AO5" s="250">
        <f>'Raw Data'!GJ39</f>
        <v>7</v>
      </c>
      <c r="AP5" s="250">
        <f>'Raw Data'!GK39</f>
        <v>5</v>
      </c>
      <c r="AQ5" s="250">
        <f>'Raw Data'!GL39</f>
        <v>1</v>
      </c>
      <c r="AR5" s="250">
        <f>'Raw Data'!GM39</f>
        <v>8</v>
      </c>
      <c r="AS5" s="250">
        <f>'Raw Data'!GN39</f>
        <v>12</v>
      </c>
      <c r="AT5" s="250">
        <f>'Raw Data'!GO39</f>
        <v>11</v>
      </c>
      <c r="AU5" s="250">
        <f>'Raw Data'!GP39</f>
        <v>8</v>
      </c>
      <c r="AV5" s="250">
        <f>'Raw Data'!GQ39</f>
        <v>3</v>
      </c>
      <c r="AW5" s="250">
        <f>'Raw Data'!GR39</f>
        <v>2</v>
      </c>
      <c r="AX5" s="250">
        <f>'Raw Data'!GS39</f>
        <v>6</v>
      </c>
      <c r="AY5" s="250">
        <f>'Raw Data'!GT39</f>
        <v>7</v>
      </c>
      <c r="AZ5" s="250">
        <f>'Raw Data'!GU39</f>
        <v>7</v>
      </c>
      <c r="BA5" s="250">
        <f>'Raw Data'!GV39</f>
        <v>2</v>
      </c>
      <c r="BB5" s="250">
        <f>'Raw Data'!GW39</f>
        <v>7</v>
      </c>
      <c r="BC5" s="250">
        <f>'Raw Data'!GX39</f>
        <v>8</v>
      </c>
      <c r="BD5" s="250">
        <f>'Raw Data'!GY39</f>
        <v>6</v>
      </c>
      <c r="BE5" s="250">
        <f>'Raw Data'!GZ39</f>
        <v>5</v>
      </c>
      <c r="BF5" s="250">
        <f>'Raw Data'!HA39</f>
        <v>9</v>
      </c>
      <c r="BG5" s="250">
        <f>'Raw Data'!HB39</f>
        <v>12</v>
      </c>
      <c r="BH5" s="250">
        <f>'Raw Data'!HC39</f>
        <v>5</v>
      </c>
      <c r="BI5" s="250">
        <f>'Raw Data'!HD39</f>
        <v>25</v>
      </c>
      <c r="BJ5" s="250">
        <f>'Raw Data'!HE39</f>
        <v>7</v>
      </c>
      <c r="BK5" s="250">
        <f>'Raw Data'!HF39</f>
        <v>10</v>
      </c>
      <c r="BL5" s="250">
        <f>'Raw Data'!HG39</f>
        <v>7</v>
      </c>
      <c r="BM5" s="250">
        <f>'Raw Data'!HH39</f>
        <v>10</v>
      </c>
      <c r="BN5" s="250">
        <f>'Raw Data'!HI39</f>
        <v>12</v>
      </c>
      <c r="BO5" s="250">
        <f>'Raw Data'!HJ39</f>
        <v>9</v>
      </c>
      <c r="BP5" s="250">
        <f>'Raw Data'!HK39</f>
        <v>25</v>
      </c>
      <c r="BQ5" s="250">
        <f>'Raw Data'!HL39</f>
        <v>32</v>
      </c>
      <c r="BR5" s="250">
        <f>'Raw Data'!HM39</f>
        <v>6</v>
      </c>
      <c r="BS5" s="250">
        <f>'Raw Data'!HN39</f>
        <v>2</v>
      </c>
      <c r="BT5" s="250">
        <f>'Raw Data'!HO39</f>
        <v>10</v>
      </c>
      <c r="BU5" s="250">
        <f>'Raw Data'!HP39</f>
        <v>5</v>
      </c>
      <c r="BV5" s="250">
        <f>'Raw Data'!HQ39</f>
        <v>7</v>
      </c>
      <c r="BW5" s="250">
        <f>'Raw Data'!HR39</f>
        <v>6</v>
      </c>
      <c r="BX5" s="250">
        <f>'Raw Data'!HS39</f>
        <v>6</v>
      </c>
      <c r="BY5" s="250">
        <f>'Raw Data'!HT39</f>
        <v>11</v>
      </c>
      <c r="BZ5" s="250">
        <f>'Raw Data'!HU39</f>
        <v>6</v>
      </c>
      <c r="CA5" s="250">
        <f>'Raw Data'!HV39</f>
        <v>6</v>
      </c>
      <c r="CB5" s="250">
        <f>'Raw Data'!HW39</f>
        <v>6</v>
      </c>
      <c r="CC5" s="250">
        <f>'Raw Data'!HX39</f>
        <v>3</v>
      </c>
      <c r="CD5" s="250">
        <f>'Raw Data'!HY39</f>
        <v>4</v>
      </c>
      <c r="CE5" s="250">
        <f>'Raw Data'!HZ39</f>
        <v>5</v>
      </c>
      <c r="CF5" s="250">
        <f>'Raw Data'!IA39</f>
        <v>5</v>
      </c>
      <c r="CG5" s="250">
        <f>'Raw Data'!IB39</f>
        <v>2</v>
      </c>
      <c r="CH5" s="250">
        <f>'Raw Data'!IC39</f>
        <v>7</v>
      </c>
      <c r="CI5" s="250">
        <f>'Raw Data'!ID39</f>
        <v>3</v>
      </c>
      <c r="CJ5" s="250">
        <f>'Raw Data'!IE39</f>
        <v>1</v>
      </c>
      <c r="CK5" s="250">
        <f>'Raw Data'!IF39</f>
        <v>1</v>
      </c>
      <c r="CL5" s="250">
        <f>'Raw Data'!IG39</f>
        <v>6</v>
      </c>
      <c r="CM5" s="250">
        <f>'Raw Data'!IH39</f>
        <v>4</v>
      </c>
      <c r="CN5" s="250">
        <f>'Raw Data'!II39</f>
        <v>4</v>
      </c>
      <c r="CO5" s="250">
        <f>'Raw Data'!IJ39</f>
        <v>6</v>
      </c>
      <c r="CP5" s="250">
        <f>'Raw Data'!IK39</f>
        <v>5</v>
      </c>
      <c r="CQ5" s="250">
        <f>'Raw Data'!IL39</f>
        <v>0</v>
      </c>
      <c r="CR5" s="250">
        <f>'Raw Data'!IM39</f>
        <v>0</v>
      </c>
      <c r="CS5" s="250">
        <f>'Raw Data'!IN39</f>
        <v>0</v>
      </c>
      <c r="CT5" s="250">
        <f>'Raw Data'!IO39</f>
        <v>0</v>
      </c>
      <c r="CU5" s="250">
        <f>'Raw Data'!IP39</f>
        <v>0</v>
      </c>
      <c r="CV5" s="250">
        <f>'Raw Data'!IQ39</f>
        <v>0</v>
      </c>
      <c r="CW5" s="250">
        <f>'Raw Data'!IR39</f>
        <v>0</v>
      </c>
      <c r="CX5" s="250">
        <f>'Raw Data'!IS39</f>
        <v>0</v>
      </c>
      <c r="CY5" s="250">
        <f>'Raw Data'!IT39</f>
        <v>0</v>
      </c>
      <c r="CZ5" s="250">
        <f>'Raw Data'!IU39</f>
        <v>0</v>
      </c>
      <c r="DA5" s="250">
        <f>'Raw Data'!IV39</f>
        <v>0</v>
      </c>
      <c r="DB5" s="250">
        <f>'Raw Data'!IW39</f>
        <v>0</v>
      </c>
      <c r="DC5" s="250">
        <f>'Raw Data'!IX39</f>
        <v>0</v>
      </c>
      <c r="DD5" s="250">
        <f>'Raw Data'!IY39</f>
        <v>0</v>
      </c>
      <c r="DE5" s="250">
        <f>'Raw Data'!IZ39</f>
        <v>0</v>
      </c>
      <c r="DF5" s="250">
        <f>'Raw Data'!JA39</f>
        <v>0</v>
      </c>
      <c r="DG5" s="250">
        <f>'Raw Data'!JB39</f>
        <v>0</v>
      </c>
      <c r="DH5" s="250">
        <f>'Raw Data'!JC39</f>
        <v>0</v>
      </c>
      <c r="DI5" s="250">
        <f>'Raw Data'!JD39</f>
        <v>0</v>
      </c>
      <c r="DJ5" s="250">
        <f>'Raw Data'!JE39</f>
        <v>0</v>
      </c>
      <c r="DK5" s="250">
        <f>'Raw Data'!JF39</f>
        <v>0</v>
      </c>
      <c r="DL5" s="250">
        <f>'Raw Data'!JG39</f>
        <v>0</v>
      </c>
      <c r="DM5" s="250">
        <f>'Raw Data'!JH39</f>
        <v>0</v>
      </c>
      <c r="DN5" s="250">
        <f>'Raw Data'!JI39</f>
        <v>0</v>
      </c>
      <c r="DO5" s="250">
        <f>'Raw Data'!JJ39</f>
        <v>0</v>
      </c>
      <c r="DP5" s="250">
        <f>'Raw Data'!JK39</f>
        <v>0</v>
      </c>
      <c r="DQ5" s="250">
        <f>'Raw Data'!JL39</f>
        <v>0</v>
      </c>
      <c r="DR5" s="250">
        <f>'Raw Data'!JM39</f>
        <v>0</v>
      </c>
      <c r="DS5" s="250">
        <f>'Raw Data'!JN39</f>
        <v>0</v>
      </c>
      <c r="DT5" s="250">
        <f>'Raw Data'!JO39</f>
        <v>0</v>
      </c>
      <c r="DU5" s="250">
        <f>'Raw Data'!JP39</f>
        <v>0</v>
      </c>
      <c r="DV5" s="250">
        <f>'Raw Data'!JQ39</f>
        <v>0</v>
      </c>
      <c r="DW5" s="250">
        <f>'Raw Data'!JR39</f>
        <v>0</v>
      </c>
      <c r="DX5" s="250">
        <f>'Raw Data'!JS39</f>
        <v>0</v>
      </c>
    </row>
    <row r="6" spans="2:128" x14ac:dyDescent="0.3">
      <c r="B6" s="250">
        <f>'Raw Data'!EW40</f>
        <v>5</v>
      </c>
      <c r="C6" s="250">
        <f>'Raw Data'!EX40</f>
        <v>7</v>
      </c>
      <c r="D6" s="250">
        <f>'Raw Data'!EY40</f>
        <v>3</v>
      </c>
      <c r="E6" s="250">
        <f>'Raw Data'!EZ40</f>
        <v>8</v>
      </c>
      <c r="F6" s="250">
        <f>'Raw Data'!FA40</f>
        <v>7</v>
      </c>
      <c r="G6" s="250">
        <f>'Raw Data'!FB40</f>
        <v>6</v>
      </c>
      <c r="H6" s="250">
        <f>'Raw Data'!FC40</f>
        <v>1</v>
      </c>
      <c r="I6" s="250">
        <f>'Raw Data'!FD40</f>
        <v>4</v>
      </c>
      <c r="J6" s="250">
        <f>'Raw Data'!FE40</f>
        <v>4</v>
      </c>
      <c r="K6" s="250">
        <f>'Raw Data'!FF40</f>
        <v>3</v>
      </c>
      <c r="L6" s="250">
        <f>'Raw Data'!FG40</f>
        <v>4</v>
      </c>
      <c r="M6" s="250">
        <f>'Raw Data'!FH40</f>
        <v>1</v>
      </c>
      <c r="N6" s="250">
        <f>'Raw Data'!FI40</f>
        <v>4</v>
      </c>
      <c r="O6" s="250">
        <f>'Raw Data'!FJ40</f>
        <v>1</v>
      </c>
      <c r="P6" s="250">
        <f>'Raw Data'!FK40</f>
        <v>5</v>
      </c>
      <c r="Q6" s="250">
        <f>'Raw Data'!FL40</f>
        <v>4</v>
      </c>
      <c r="R6" s="250">
        <f>'Raw Data'!FM40</f>
        <v>0</v>
      </c>
      <c r="S6" s="250">
        <f>'Raw Data'!FN40</f>
        <v>1</v>
      </c>
      <c r="T6" s="250">
        <f>'Raw Data'!FO40</f>
        <v>2</v>
      </c>
      <c r="U6" s="250">
        <f>'Raw Data'!FP40</f>
        <v>4</v>
      </c>
      <c r="V6" s="250">
        <f>'Raw Data'!FQ40</f>
        <v>1</v>
      </c>
      <c r="W6" s="250">
        <f>'Raw Data'!FR40</f>
        <v>1</v>
      </c>
      <c r="X6" s="250">
        <f>'Raw Data'!FS40</f>
        <v>0</v>
      </c>
      <c r="Y6" s="250">
        <f>'Raw Data'!FT40</f>
        <v>0</v>
      </c>
      <c r="Z6" s="250">
        <f>'Raw Data'!FU40</f>
        <v>0</v>
      </c>
      <c r="AA6" s="250">
        <f>'Raw Data'!FV40</f>
        <v>0</v>
      </c>
      <c r="AB6" s="250">
        <f>'Raw Data'!FW40</f>
        <v>1</v>
      </c>
      <c r="AC6" s="250">
        <f>'Raw Data'!FX40</f>
        <v>1</v>
      </c>
      <c r="AD6" s="250">
        <f>'Raw Data'!FY40</f>
        <v>1</v>
      </c>
      <c r="AE6" s="250">
        <f>'Raw Data'!FZ40</f>
        <v>0</v>
      </c>
      <c r="AF6" s="250">
        <f>'Raw Data'!GA40</f>
        <v>1</v>
      </c>
      <c r="AG6" s="250">
        <f>'Raw Data'!GB40</f>
        <v>2</v>
      </c>
      <c r="AH6" s="250">
        <f>'Raw Data'!GC40</f>
        <v>1</v>
      </c>
      <c r="AI6" s="250">
        <f>'Raw Data'!GD40</f>
        <v>2</v>
      </c>
      <c r="AJ6" s="250">
        <f>'Raw Data'!GE40</f>
        <v>0</v>
      </c>
      <c r="AK6" s="250">
        <f>'Raw Data'!GF40</f>
        <v>1</v>
      </c>
      <c r="AL6" s="250">
        <f>'Raw Data'!GG40</f>
        <v>2</v>
      </c>
      <c r="AM6" s="250">
        <f>'Raw Data'!GH40</f>
        <v>1</v>
      </c>
      <c r="AN6" s="250">
        <f>'Raw Data'!GI40</f>
        <v>1</v>
      </c>
      <c r="AO6" s="250">
        <f>'Raw Data'!GJ40</f>
        <v>0</v>
      </c>
      <c r="AP6" s="250">
        <f>'Raw Data'!GK40</f>
        <v>0</v>
      </c>
      <c r="AQ6" s="250">
        <f>'Raw Data'!GL40</f>
        <v>0</v>
      </c>
      <c r="AR6" s="250">
        <f>'Raw Data'!GM40</f>
        <v>1</v>
      </c>
      <c r="AS6" s="250">
        <f>'Raw Data'!GN40</f>
        <v>3</v>
      </c>
      <c r="AT6" s="250">
        <f>'Raw Data'!GO40</f>
        <v>0</v>
      </c>
      <c r="AU6" s="250">
        <f>'Raw Data'!GP40</f>
        <v>8</v>
      </c>
      <c r="AV6" s="250">
        <f>'Raw Data'!GQ40</f>
        <v>1</v>
      </c>
      <c r="AW6" s="250">
        <f>'Raw Data'!GR40</f>
        <v>5</v>
      </c>
      <c r="AX6" s="250">
        <f>'Raw Data'!GS40</f>
        <v>1</v>
      </c>
      <c r="AY6" s="250">
        <f>'Raw Data'!GT40</f>
        <v>0</v>
      </c>
      <c r="AZ6" s="250">
        <f>'Raw Data'!GU40</f>
        <v>3</v>
      </c>
      <c r="BA6" s="250">
        <f>'Raw Data'!GV40</f>
        <v>0</v>
      </c>
      <c r="BB6" s="250">
        <f>'Raw Data'!GW40</f>
        <v>0</v>
      </c>
      <c r="BC6" s="250">
        <f>'Raw Data'!GX40</f>
        <v>0</v>
      </c>
      <c r="BD6" s="250">
        <f>'Raw Data'!GY40</f>
        <v>0</v>
      </c>
      <c r="BE6" s="250">
        <f>'Raw Data'!GZ40</f>
        <v>0</v>
      </c>
      <c r="BF6" s="250">
        <f>'Raw Data'!HA40</f>
        <v>0</v>
      </c>
      <c r="BG6" s="250">
        <f>'Raw Data'!HB40</f>
        <v>0</v>
      </c>
      <c r="BH6" s="250">
        <f>'Raw Data'!HC40</f>
        <v>1</v>
      </c>
      <c r="BI6" s="250">
        <f>'Raw Data'!HD40</f>
        <v>1</v>
      </c>
      <c r="BJ6" s="250">
        <f>'Raw Data'!HE40</f>
        <v>1</v>
      </c>
      <c r="BK6" s="250">
        <f>'Raw Data'!HF40</f>
        <v>0</v>
      </c>
      <c r="BL6" s="250">
        <f>'Raw Data'!HG40</f>
        <v>0</v>
      </c>
      <c r="BM6" s="250">
        <f>'Raw Data'!HH40</f>
        <v>0</v>
      </c>
      <c r="BN6" s="250">
        <f>'Raw Data'!HI40</f>
        <v>0</v>
      </c>
      <c r="BO6" s="250">
        <f>'Raw Data'!HJ40</f>
        <v>0</v>
      </c>
      <c r="BP6" s="250">
        <f>'Raw Data'!HK40</f>
        <v>0</v>
      </c>
      <c r="BQ6" s="250">
        <f>'Raw Data'!HL40</f>
        <v>2</v>
      </c>
      <c r="BR6" s="250">
        <f>'Raw Data'!HM40</f>
        <v>0</v>
      </c>
      <c r="BS6" s="250">
        <f>'Raw Data'!HN40</f>
        <v>0</v>
      </c>
      <c r="BT6" s="250">
        <f>'Raw Data'!HO40</f>
        <v>0</v>
      </c>
      <c r="BU6" s="250">
        <f>'Raw Data'!HP40</f>
        <v>1</v>
      </c>
      <c r="BV6" s="250">
        <f>'Raw Data'!HQ40</f>
        <v>1</v>
      </c>
      <c r="BW6" s="250">
        <f>'Raw Data'!HR40</f>
        <v>0</v>
      </c>
      <c r="BX6" s="250">
        <f>'Raw Data'!HS40</f>
        <v>0</v>
      </c>
      <c r="BY6" s="250">
        <f>'Raw Data'!HT40</f>
        <v>1</v>
      </c>
      <c r="BZ6" s="250">
        <f>'Raw Data'!HU40</f>
        <v>1</v>
      </c>
      <c r="CA6" s="250">
        <f>'Raw Data'!HV40</f>
        <v>0</v>
      </c>
      <c r="CB6" s="250">
        <f>'Raw Data'!HW40</f>
        <v>0</v>
      </c>
      <c r="CC6" s="250">
        <f>'Raw Data'!HX40</f>
        <v>0</v>
      </c>
      <c r="CD6" s="250">
        <f>'Raw Data'!HY40</f>
        <v>0</v>
      </c>
      <c r="CE6" s="250">
        <f>'Raw Data'!HZ40</f>
        <v>0</v>
      </c>
      <c r="CF6" s="250">
        <f>'Raw Data'!IA40</f>
        <v>0</v>
      </c>
      <c r="CG6" s="250">
        <f>'Raw Data'!IB40</f>
        <v>0</v>
      </c>
      <c r="CH6" s="250">
        <f>'Raw Data'!IC40</f>
        <v>2</v>
      </c>
      <c r="CI6" s="250">
        <f>'Raw Data'!ID40</f>
        <v>0</v>
      </c>
      <c r="CJ6" s="250">
        <f>'Raw Data'!IE40</f>
        <v>3</v>
      </c>
      <c r="CK6" s="250">
        <f>'Raw Data'!IF40</f>
        <v>0</v>
      </c>
      <c r="CL6" s="250">
        <f>'Raw Data'!IG40</f>
        <v>1</v>
      </c>
      <c r="CM6" s="250">
        <f>'Raw Data'!IH40</f>
        <v>0</v>
      </c>
      <c r="CN6" s="250">
        <f>'Raw Data'!II40</f>
        <v>0</v>
      </c>
      <c r="CO6" s="250">
        <f>'Raw Data'!IJ40</f>
        <v>1</v>
      </c>
      <c r="CP6" s="250">
        <f>'Raw Data'!IK40</f>
        <v>3</v>
      </c>
      <c r="CQ6" s="250">
        <f>'Raw Data'!IL40</f>
        <v>0</v>
      </c>
      <c r="CR6" s="250">
        <f>'Raw Data'!IM40</f>
        <v>0</v>
      </c>
      <c r="CS6" s="250">
        <f>'Raw Data'!IN40</f>
        <v>0</v>
      </c>
      <c r="CT6" s="250">
        <f>'Raw Data'!IO40</f>
        <v>0</v>
      </c>
      <c r="CU6" s="250">
        <f>'Raw Data'!IP40</f>
        <v>0</v>
      </c>
      <c r="CV6" s="250">
        <f>'Raw Data'!IQ40</f>
        <v>0</v>
      </c>
      <c r="CW6" s="250">
        <f>'Raw Data'!IR40</f>
        <v>0</v>
      </c>
      <c r="CX6" s="250">
        <f>'Raw Data'!IS40</f>
        <v>0</v>
      </c>
      <c r="CY6" s="250">
        <f>'Raw Data'!IT40</f>
        <v>0</v>
      </c>
      <c r="CZ6" s="250">
        <f>'Raw Data'!IU40</f>
        <v>0</v>
      </c>
      <c r="DA6" s="250">
        <f>'Raw Data'!IV40</f>
        <v>0</v>
      </c>
      <c r="DB6" s="250">
        <f>'Raw Data'!IW40</f>
        <v>0</v>
      </c>
      <c r="DC6" s="250">
        <f>'Raw Data'!IX40</f>
        <v>0</v>
      </c>
      <c r="DD6" s="250">
        <f>'Raw Data'!IY40</f>
        <v>0</v>
      </c>
      <c r="DE6" s="250">
        <f>'Raw Data'!IZ40</f>
        <v>0</v>
      </c>
      <c r="DF6" s="250">
        <f>'Raw Data'!JA40</f>
        <v>0</v>
      </c>
      <c r="DG6" s="250">
        <f>'Raw Data'!JB40</f>
        <v>0</v>
      </c>
      <c r="DH6" s="250">
        <f>'Raw Data'!JC40</f>
        <v>0</v>
      </c>
      <c r="DI6" s="250">
        <f>'Raw Data'!JD40</f>
        <v>0</v>
      </c>
      <c r="DJ6" s="250">
        <f>'Raw Data'!JE40</f>
        <v>0</v>
      </c>
      <c r="DK6" s="250">
        <f>'Raw Data'!JF40</f>
        <v>0</v>
      </c>
      <c r="DL6" s="250">
        <f>'Raw Data'!JG40</f>
        <v>0</v>
      </c>
      <c r="DM6" s="250">
        <f>'Raw Data'!JH40</f>
        <v>0</v>
      </c>
      <c r="DN6" s="250">
        <f>'Raw Data'!JI40</f>
        <v>0</v>
      </c>
      <c r="DO6" s="250">
        <f>'Raw Data'!JJ40</f>
        <v>0</v>
      </c>
      <c r="DP6" s="250">
        <f>'Raw Data'!JK40</f>
        <v>0</v>
      </c>
      <c r="DQ6" s="250">
        <f>'Raw Data'!JL40</f>
        <v>0</v>
      </c>
      <c r="DR6" s="250">
        <f>'Raw Data'!JM40</f>
        <v>0</v>
      </c>
      <c r="DS6" s="250">
        <f>'Raw Data'!JN40</f>
        <v>0</v>
      </c>
      <c r="DT6" s="250">
        <f>'Raw Data'!JO40</f>
        <v>0</v>
      </c>
      <c r="DU6" s="250">
        <f>'Raw Data'!JP40</f>
        <v>0</v>
      </c>
      <c r="DV6" s="250">
        <f>'Raw Data'!JQ40</f>
        <v>0</v>
      </c>
      <c r="DW6" s="250">
        <f>'Raw Data'!JR40</f>
        <v>0</v>
      </c>
      <c r="DX6" s="250">
        <f>'Raw Data'!JS40</f>
        <v>0</v>
      </c>
    </row>
    <row r="7" spans="2:128" x14ac:dyDescent="0.3">
      <c r="B7" s="249"/>
    </row>
    <row r="10" spans="2:128" x14ac:dyDescent="0.3">
      <c r="BV10" s="250">
        <f>SUM(CH3:CN3)</f>
        <v>1392</v>
      </c>
    </row>
    <row r="11" spans="2:128" x14ac:dyDescent="0.3">
      <c r="BV11" s="250">
        <f>SUM(BV3:CC3)</f>
        <v>2250</v>
      </c>
    </row>
    <row r="15" spans="2:128" ht="16" thickBot="1" x14ac:dyDescent="0.4">
      <c r="BV15" s="302" t="s">
        <v>248</v>
      </c>
      <c r="BW15" s="258"/>
      <c r="BX15" s="259"/>
    </row>
    <row r="16" spans="2:128" ht="14.5" thickTop="1" x14ac:dyDescent="0.3">
      <c r="BV16" s="6" t="s">
        <v>15</v>
      </c>
      <c r="BW16" s="6" t="s">
        <v>16</v>
      </c>
      <c r="BX16" s="6" t="s">
        <v>17</v>
      </c>
    </row>
    <row r="17" spans="74:76" ht="15.5" x14ac:dyDescent="0.35">
      <c r="BV17" s="7">
        <v>2023</v>
      </c>
      <c r="BW17" s="183">
        <v>1392</v>
      </c>
      <c r="BX17" s="9">
        <f>(BW17-BW18)/BW18</f>
        <v>-0.38133333333333336</v>
      </c>
    </row>
    <row r="18" spans="74:76" ht="15.5" x14ac:dyDescent="0.35">
      <c r="BV18" s="7">
        <v>2022</v>
      </c>
      <c r="BW18" s="183">
        <v>2250</v>
      </c>
      <c r="BX18" s="9">
        <f>(BW18-BW19)/BW19</f>
        <v>-0.13726993865030676</v>
      </c>
    </row>
    <row r="19" spans="74:76" ht="15.5" x14ac:dyDescent="0.35">
      <c r="BV19" s="7">
        <v>2021</v>
      </c>
      <c r="BW19" s="183">
        <f>SUM(BJ3:BQ3)</f>
        <v>2608</v>
      </c>
      <c r="BX19" s="9">
        <f>(BW19-BW20)/BW20</f>
        <v>0.11691648822269807</v>
      </c>
    </row>
    <row r="20" spans="74:76" ht="15.5" x14ac:dyDescent="0.35">
      <c r="BV20" s="7">
        <v>2020</v>
      </c>
      <c r="BW20" s="183">
        <f>SUM(AX3:BE3)</f>
        <v>2335</v>
      </c>
      <c r="BX20" s="9"/>
    </row>
  </sheetData>
  <mergeCells count="1">
    <mergeCell ref="BV15:BX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1"/>
  <sheetViews>
    <sheetView workbookViewId="0">
      <pane xSplit="1" topLeftCell="HN1" activePane="topRight" state="frozen"/>
      <selection pane="topRight" activeCell="GR22" sqref="GR22"/>
    </sheetView>
  </sheetViews>
  <sheetFormatPr defaultColWidth="12.58203125" defaultRowHeight="15" customHeight="1" x14ac:dyDescent="0.3"/>
  <cols>
    <col min="1" max="1" width="11.58203125" customWidth="1"/>
    <col min="2" max="25" width="7.58203125" hidden="1" customWidth="1"/>
    <col min="26" max="199" width="7.58203125" customWidth="1"/>
  </cols>
  <sheetData>
    <row r="1" spans="1:242" ht="14.25" customHeight="1" x14ac:dyDescent="0.35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35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166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38</v>
      </c>
      <c r="HK3" s="11">
        <f>'Raw Data'!ID46</f>
        <v>36</v>
      </c>
      <c r="HL3" s="11">
        <f>'Raw Data'!IE46</f>
        <v>43</v>
      </c>
      <c r="HM3" s="11">
        <f>'Raw Data'!IF46</f>
        <v>48</v>
      </c>
      <c r="HN3" s="11">
        <f>'Raw Data'!IG46</f>
        <v>41</v>
      </c>
      <c r="HO3" s="11">
        <f>'Raw Data'!IH46</f>
        <v>55</v>
      </c>
      <c r="HP3" s="11">
        <f>'Raw Data'!II46</f>
        <v>43</v>
      </c>
      <c r="HQ3" s="11">
        <f>'Raw Data'!IJ46</f>
        <v>47</v>
      </c>
      <c r="HR3" s="11">
        <f>'Raw Data'!IK46</f>
        <v>47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35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38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215</v>
      </c>
      <c r="HS5" s="10">
        <f>'Raw Data'!IL48</f>
        <v>38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>
      <c r="GL10" s="24" t="s">
        <v>0</v>
      </c>
      <c r="GM10" s="24" t="s">
        <v>1</v>
      </c>
      <c r="GN10" s="24" t="s">
        <v>2</v>
      </c>
      <c r="GO10" s="24" t="s">
        <v>3</v>
      </c>
      <c r="GP10" s="24" t="s">
        <v>4</v>
      </c>
      <c r="GQ10" s="24" t="s">
        <v>5</v>
      </c>
      <c r="GR10" s="24" t="s">
        <v>6</v>
      </c>
      <c r="GS10" s="24" t="s">
        <v>7</v>
      </c>
      <c r="GT10" s="24" t="s">
        <v>8</v>
      </c>
      <c r="GU10" s="24" t="s">
        <v>9</v>
      </c>
      <c r="GV10" s="24" t="s">
        <v>10</v>
      </c>
      <c r="GW10" s="24" t="s">
        <v>11</v>
      </c>
    </row>
    <row r="11" spans="1:242" ht="14.25" customHeight="1" x14ac:dyDescent="0.3">
      <c r="GK11">
        <v>2020</v>
      </c>
      <c r="GL11" s="182">
        <f>FZ5</f>
        <v>179</v>
      </c>
      <c r="GM11" s="182">
        <f t="shared" ref="GM11:GW11" si="0">GA5</f>
        <v>181</v>
      </c>
      <c r="GN11" s="182">
        <f t="shared" si="0"/>
        <v>236</v>
      </c>
      <c r="GO11" s="182">
        <f t="shared" si="0"/>
        <v>181</v>
      </c>
      <c r="GP11" s="182">
        <f t="shared" si="0"/>
        <v>179</v>
      </c>
      <c r="GQ11" s="182">
        <f t="shared" si="0"/>
        <v>251</v>
      </c>
      <c r="GR11" s="182">
        <f t="shared" si="0"/>
        <v>452</v>
      </c>
      <c r="GS11" s="182">
        <f t="shared" si="0"/>
        <v>403</v>
      </c>
      <c r="GT11" s="182">
        <f t="shared" si="0"/>
        <v>445</v>
      </c>
      <c r="GU11" s="182">
        <f t="shared" si="0"/>
        <v>460</v>
      </c>
      <c r="GV11" s="182">
        <f t="shared" si="0"/>
        <v>383</v>
      </c>
      <c r="GW11" s="182">
        <f t="shared" si="0"/>
        <v>401</v>
      </c>
    </row>
    <row r="12" spans="1:242" ht="14.25" customHeight="1" x14ac:dyDescent="0.3">
      <c r="GK12">
        <v>2021</v>
      </c>
      <c r="GL12">
        <f>GL5</f>
        <v>335</v>
      </c>
      <c r="GM12">
        <f t="shared" ref="GM12:GW12" si="1">GM5</f>
        <v>298</v>
      </c>
      <c r="GN12">
        <f t="shared" si="1"/>
        <v>447</v>
      </c>
      <c r="GO12">
        <f t="shared" si="1"/>
        <v>445</v>
      </c>
      <c r="GP12">
        <f t="shared" si="1"/>
        <v>440</v>
      </c>
      <c r="GQ12">
        <f t="shared" si="1"/>
        <v>432</v>
      </c>
      <c r="GR12">
        <f t="shared" si="1"/>
        <v>369</v>
      </c>
      <c r="GS12">
        <f t="shared" si="1"/>
        <v>329</v>
      </c>
      <c r="GT12">
        <f t="shared" si="1"/>
        <v>313</v>
      </c>
      <c r="GU12">
        <f t="shared" si="1"/>
        <v>333</v>
      </c>
      <c r="GV12">
        <f t="shared" si="1"/>
        <v>340</v>
      </c>
      <c r="GW12">
        <f t="shared" si="1"/>
        <v>319</v>
      </c>
    </row>
    <row r="13" spans="1:242" ht="14.25" customHeight="1" x14ac:dyDescent="0.3">
      <c r="GK13">
        <v>2022</v>
      </c>
      <c r="GL13">
        <f>GX5</f>
        <v>285</v>
      </c>
      <c r="GM13">
        <f t="shared" ref="GM13:GW13" si="2">GY5</f>
        <v>248</v>
      </c>
      <c r="GN13">
        <f t="shared" si="2"/>
        <v>387</v>
      </c>
      <c r="GO13">
        <f t="shared" si="2"/>
        <v>344</v>
      </c>
      <c r="GP13">
        <f t="shared" si="2"/>
        <v>331</v>
      </c>
      <c r="GQ13">
        <f t="shared" si="2"/>
        <v>290</v>
      </c>
      <c r="GR13">
        <f t="shared" si="2"/>
        <v>233</v>
      </c>
      <c r="GS13">
        <f t="shared" si="2"/>
        <v>265</v>
      </c>
      <c r="GT13">
        <f t="shared" si="2"/>
        <v>231</v>
      </c>
      <c r="GU13">
        <f t="shared" si="2"/>
        <v>207</v>
      </c>
      <c r="GV13">
        <f t="shared" si="2"/>
        <v>195</v>
      </c>
      <c r="GW13">
        <f t="shared" si="2"/>
        <v>168</v>
      </c>
    </row>
    <row r="14" spans="1:242" ht="14.25" customHeight="1" x14ac:dyDescent="0.3">
      <c r="GK14">
        <v>2023</v>
      </c>
      <c r="GL14">
        <f>HJ5</f>
        <v>141</v>
      </c>
      <c r="GM14">
        <f t="shared" ref="GM14:GW14" si="3">HK5</f>
        <v>174</v>
      </c>
      <c r="GN14">
        <f t="shared" si="3"/>
        <v>242</v>
      </c>
      <c r="GO14">
        <f t="shared" si="3"/>
        <v>215</v>
      </c>
      <c r="GP14">
        <f t="shared" si="3"/>
        <v>229</v>
      </c>
      <c r="GQ14">
        <f t="shared" si="3"/>
        <v>245</v>
      </c>
      <c r="GR14">
        <f t="shared" si="3"/>
        <v>169</v>
      </c>
      <c r="GS14">
        <f t="shared" si="3"/>
        <v>191</v>
      </c>
      <c r="GT14">
        <f t="shared" si="3"/>
        <v>215</v>
      </c>
      <c r="GU14">
        <f t="shared" si="3"/>
        <v>38</v>
      </c>
      <c r="GV14">
        <f t="shared" si="3"/>
        <v>0</v>
      </c>
      <c r="GW14">
        <f t="shared" si="3"/>
        <v>0</v>
      </c>
    </row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</sheetData>
  <phoneticPr fontId="22" type="noConversion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O28" sqref="O28"/>
    </sheetView>
  </sheetViews>
  <sheetFormatPr defaultColWidth="12.58203125" defaultRowHeight="15" customHeight="1" x14ac:dyDescent="0.3"/>
  <cols>
    <col min="1" max="26" width="7.58203125" customWidth="1"/>
  </cols>
  <sheetData>
    <row r="1" spans="1:26" ht="14.5" x14ac:dyDescent="0.3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5" hidden="1" x14ac:dyDescent="0.35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5" hidden="1" x14ac:dyDescent="0.35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5" hidden="1" x14ac:dyDescent="0.35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5" hidden="1" x14ac:dyDescent="0.35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5" hidden="1" x14ac:dyDescent="0.35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5" hidden="1" x14ac:dyDescent="0.35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5" hidden="1" x14ac:dyDescent="0.35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5" hidden="1" x14ac:dyDescent="0.35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5" hidden="1" x14ac:dyDescent="0.35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5" hidden="1" x14ac:dyDescent="0.35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5" hidden="1" x14ac:dyDescent="0.35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5" hidden="1" x14ac:dyDescent="0.35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5" hidden="1" x14ac:dyDescent="0.35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5" hidden="1" x14ac:dyDescent="0.35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5" hidden="1" x14ac:dyDescent="0.35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35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SUM(B17:J17)</f>
        <v>2507</v>
      </c>
    </row>
    <row r="18" spans="1:15" ht="14.25" customHeight="1" x14ac:dyDescent="0.35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SUM(B18:J18)</f>
        <v>3408</v>
      </c>
    </row>
    <row r="19" spans="1:15" ht="14.25" customHeight="1" x14ac:dyDescent="0.35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SUM(B19:J19)</f>
        <v>2614</v>
      </c>
    </row>
    <row r="20" spans="1:15" ht="14.25" customHeight="1" x14ac:dyDescent="0.35">
      <c r="A20" s="147">
        <v>2023</v>
      </c>
      <c r="B20" s="2">
        <f>'Raw Data'!IC48</f>
        <v>141</v>
      </c>
      <c r="C20" s="2">
        <f>'Raw Data'!ID48</f>
        <v>174</v>
      </c>
      <c r="D20" s="2">
        <f>'Raw Data'!IE48</f>
        <v>242</v>
      </c>
      <c r="E20" s="2">
        <f>'Raw Data'!IF48</f>
        <v>215</v>
      </c>
      <c r="F20" s="2">
        <f>'Raw Data'!IG48</f>
        <v>229</v>
      </c>
      <c r="G20" s="2">
        <f>'Raw Data'!IH48</f>
        <v>245</v>
      </c>
      <c r="H20" s="2">
        <f>'Raw Data'!II48</f>
        <v>169</v>
      </c>
      <c r="I20" s="2">
        <f>'Raw Data'!IJ48</f>
        <v>191</v>
      </c>
      <c r="J20" s="2">
        <f>'Raw Data'!IK48</f>
        <v>215</v>
      </c>
      <c r="K20" s="2">
        <v>0</v>
      </c>
      <c r="L20" s="2">
        <f>'Raw Data'!IM48</f>
        <v>0</v>
      </c>
      <c r="M20" s="2">
        <f>'Raw Data'!IN48</f>
        <v>0</v>
      </c>
      <c r="O20" s="2">
        <f>SUM(B20:J20)</f>
        <v>1821</v>
      </c>
    </row>
    <row r="21" spans="1:15" ht="14.25" customHeight="1" x14ac:dyDescent="0.3"/>
    <row r="22" spans="1:15" ht="14.25" customHeight="1" x14ac:dyDescent="0.35">
      <c r="E22" s="257" t="s">
        <v>25</v>
      </c>
      <c r="F22" s="258"/>
      <c r="G22" s="259"/>
      <c r="I22" s="257" t="s">
        <v>357</v>
      </c>
      <c r="J22" s="258"/>
      <c r="K22" s="259"/>
    </row>
    <row r="23" spans="1:15" ht="14.25" customHeight="1" x14ac:dyDescent="0.3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424</v>
      </c>
      <c r="F24" s="8">
        <f>J20</f>
        <v>215</v>
      </c>
      <c r="G24" s="9">
        <f>(F24-F25)/F25</f>
        <v>-6.9264069264069264E-2</v>
      </c>
      <c r="I24" s="7">
        <v>2023</v>
      </c>
      <c r="J24" s="8">
        <f>O20</f>
        <v>1821</v>
      </c>
      <c r="K24" s="9">
        <f>(J24-J25)/J25</f>
        <v>-0.30336648814078043</v>
      </c>
      <c r="N24" s="152"/>
    </row>
    <row r="25" spans="1:15" ht="14.25" customHeight="1" x14ac:dyDescent="0.35">
      <c r="E25" s="7" t="s">
        <v>425</v>
      </c>
      <c r="F25" s="8">
        <f>J19</f>
        <v>231</v>
      </c>
      <c r="G25" s="9">
        <f>(F25-F26)/F26</f>
        <v>-0.26198083067092653</v>
      </c>
      <c r="I25" s="7">
        <v>2022</v>
      </c>
      <c r="J25" s="8">
        <f>O19</f>
        <v>2614</v>
      </c>
      <c r="K25" s="9">
        <f>(J25-J26)/J26</f>
        <v>-0.232981220657277</v>
      </c>
    </row>
    <row r="26" spans="1:15" ht="14.25" customHeight="1" x14ac:dyDescent="0.35">
      <c r="E26" s="185" t="s">
        <v>426</v>
      </c>
      <c r="F26" s="8">
        <f>J18</f>
        <v>313</v>
      </c>
      <c r="G26" s="9">
        <f>(F26-F27)/F27</f>
        <v>-0.29662921348314608</v>
      </c>
      <c r="I26" s="7">
        <v>2021</v>
      </c>
      <c r="J26" s="8">
        <f>O18</f>
        <v>3408</v>
      </c>
      <c r="K26" s="9">
        <f>(J26-J27)/J27</f>
        <v>0.35939369764658957</v>
      </c>
    </row>
    <row r="27" spans="1:15" ht="14.25" customHeight="1" x14ac:dyDescent="0.35">
      <c r="E27" s="7" t="s">
        <v>427</v>
      </c>
      <c r="F27" s="8">
        <f>J17</f>
        <v>445</v>
      </c>
      <c r="G27" s="9"/>
      <c r="I27" s="7">
        <v>2020</v>
      </c>
      <c r="J27" s="8">
        <f>O17</f>
        <v>2507</v>
      </c>
      <c r="K27" s="9"/>
    </row>
    <row r="28" spans="1:15" ht="14.25" customHeight="1" x14ac:dyDescent="0.3"/>
    <row r="29" spans="1:15" ht="14.25" customHeight="1" x14ac:dyDescent="0.3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">
      <c r="I32" s="177"/>
    </row>
    <row r="33" spans="9:9" ht="14.25" customHeight="1" x14ac:dyDescent="0.3">
      <c r="I33" s="177"/>
    </row>
    <row r="34" spans="9:9" ht="14.25" customHeight="1" x14ac:dyDescent="0.3"/>
    <row r="35" spans="9:9" ht="14.25" customHeight="1" x14ac:dyDescent="0.3"/>
    <row r="36" spans="9:9" ht="14.25" customHeight="1" x14ac:dyDescent="0.3"/>
    <row r="37" spans="9:9" ht="14.25" customHeight="1" x14ac:dyDescent="0.3"/>
    <row r="38" spans="9:9" ht="14.25" customHeight="1" x14ac:dyDescent="0.3"/>
    <row r="39" spans="9:9" ht="14.25" customHeight="1" x14ac:dyDescent="0.3"/>
    <row r="40" spans="9:9" ht="14.25" customHeight="1" x14ac:dyDescent="0.3"/>
    <row r="41" spans="9:9" ht="14.25" customHeight="1" x14ac:dyDescent="0.3"/>
    <row r="42" spans="9:9" ht="14.25" customHeight="1" x14ac:dyDescent="0.3"/>
    <row r="43" spans="9:9" ht="14.25" customHeight="1" x14ac:dyDescent="0.3"/>
    <row r="44" spans="9:9" ht="14.25" customHeight="1" x14ac:dyDescent="0.3"/>
    <row r="45" spans="9:9" ht="14.25" customHeight="1" x14ac:dyDescent="0.3"/>
    <row r="46" spans="9:9" ht="14.25" customHeight="1" x14ac:dyDescent="0.3"/>
    <row r="47" spans="9:9" ht="14.25" customHeight="1" x14ac:dyDescent="0.3"/>
    <row r="48" spans="9:9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2">
    <mergeCell ref="E22:G22"/>
    <mergeCell ref="I22:K22"/>
  </mergeCells>
  <phoneticPr fontId="28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topLeftCell="GM1" workbookViewId="0">
      <selection activeCell="GH1" sqref="GH1:GH1048576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90" width="7.58203125" hidden="1" customWidth="1"/>
    <col min="191" max="207" width="7.58203125" customWidth="1"/>
    <col min="214" max="218" width="0" hidden="1" customWidth="1"/>
  </cols>
  <sheetData>
    <row r="1" spans="1:242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166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47</v>
      </c>
      <c r="HR3" s="10">
        <f>'Raw Data'!IK46</f>
        <v>47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38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215</v>
      </c>
      <c r="HS5" s="10">
        <f>'Raw Data'!IL48</f>
        <v>38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"/>
    <row r="7" spans="1:242" ht="14.25" customHeight="1" x14ac:dyDescent="0.3"/>
    <row r="8" spans="1:242" ht="14.25" customHeight="1" x14ac:dyDescent="0.3"/>
    <row r="9" spans="1:242" ht="14.25" customHeight="1" x14ac:dyDescent="0.3"/>
    <row r="10" spans="1:242" ht="14.25" customHeight="1" x14ac:dyDescent="0.3"/>
    <row r="11" spans="1:242" ht="14.25" customHeight="1" x14ac:dyDescent="0.3"/>
    <row r="12" spans="1:242" ht="14.25" customHeight="1" x14ac:dyDescent="0.3"/>
    <row r="13" spans="1:242" ht="14.25" customHeight="1" x14ac:dyDescent="0.3"/>
    <row r="14" spans="1:242" ht="14.25" customHeight="1" x14ac:dyDescent="0.3"/>
    <row r="15" spans="1:242" ht="14.25" customHeight="1" x14ac:dyDescent="0.3"/>
    <row r="16" spans="1:242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topLeftCell="A4" workbookViewId="0">
      <selection activeCell="HN32" sqref="HN32"/>
    </sheetView>
  </sheetViews>
  <sheetFormatPr defaultColWidth="12.58203125" defaultRowHeight="15" customHeight="1" x14ac:dyDescent="0.3"/>
  <cols>
    <col min="1" max="1" width="13.4140625" bestFit="1" customWidth="1"/>
    <col min="2" max="2" width="5.58203125" hidden="1" customWidth="1"/>
    <col min="3" max="3" width="5.9140625" hidden="1" customWidth="1"/>
    <col min="4" max="4" width="6.4140625" hidden="1" customWidth="1"/>
    <col min="5" max="5" width="5.9140625" hidden="1" customWidth="1"/>
    <col min="6" max="6" width="6.5" hidden="1" customWidth="1"/>
    <col min="7" max="7" width="5.58203125" hidden="1" customWidth="1"/>
    <col min="8" max="8" width="5.08203125" hidden="1" customWidth="1"/>
    <col min="9" max="9" width="6" hidden="1" customWidth="1"/>
    <col min="10" max="11" width="5.9140625" hidden="1" customWidth="1"/>
    <col min="12" max="12" width="6.4140625" hidden="1" customWidth="1"/>
    <col min="13" max="13" width="6.08203125" hidden="1" customWidth="1"/>
    <col min="14" max="14" width="5.58203125" hidden="1" customWidth="1"/>
    <col min="15" max="15" width="5.9140625" hidden="1" customWidth="1"/>
    <col min="16" max="16" width="6.4140625" hidden="1" customWidth="1"/>
    <col min="17" max="17" width="5.9140625" hidden="1" customWidth="1"/>
    <col min="18" max="18" width="6.5" hidden="1" customWidth="1"/>
    <col min="19" max="19" width="5.58203125" hidden="1" customWidth="1"/>
    <col min="20" max="20" width="5.08203125" hidden="1" customWidth="1"/>
    <col min="21" max="21" width="6" hidden="1" customWidth="1"/>
    <col min="22" max="23" width="5.9140625" hidden="1" customWidth="1"/>
    <col min="24" max="24" width="6.4140625" hidden="1" customWidth="1"/>
    <col min="25" max="25" width="6.08203125" hidden="1" customWidth="1"/>
    <col min="26" max="26" width="5.58203125" hidden="1" customWidth="1"/>
    <col min="27" max="27" width="5.9140625" hidden="1" customWidth="1"/>
    <col min="28" max="28" width="6.4140625" hidden="1" customWidth="1"/>
    <col min="29" max="29" width="5.9140625" hidden="1" customWidth="1"/>
    <col min="30" max="30" width="6.5" hidden="1" customWidth="1"/>
    <col min="31" max="31" width="5.58203125" hidden="1" customWidth="1"/>
    <col min="32" max="32" width="5.08203125" hidden="1" customWidth="1"/>
    <col min="33" max="33" width="6" hidden="1" customWidth="1"/>
    <col min="34" max="35" width="5.9140625" hidden="1" customWidth="1"/>
    <col min="36" max="36" width="6.4140625" hidden="1" customWidth="1"/>
    <col min="37" max="37" width="6.08203125" hidden="1" customWidth="1"/>
    <col min="38" max="38" width="5.58203125" hidden="1" customWidth="1"/>
    <col min="39" max="39" width="5.9140625" hidden="1" customWidth="1"/>
    <col min="40" max="40" width="6.4140625" hidden="1" customWidth="1"/>
    <col min="41" max="41" width="5.9140625" hidden="1" customWidth="1"/>
    <col min="42" max="42" width="6.5" hidden="1" customWidth="1"/>
    <col min="43" max="43" width="5.58203125" hidden="1" customWidth="1"/>
    <col min="44" max="44" width="5.08203125" hidden="1" customWidth="1"/>
    <col min="45" max="45" width="6" hidden="1" customWidth="1"/>
    <col min="46" max="47" width="5.9140625" hidden="1" customWidth="1"/>
    <col min="48" max="48" width="6.4140625" hidden="1" customWidth="1"/>
    <col min="49" max="49" width="6.08203125" hidden="1" customWidth="1"/>
    <col min="50" max="50" width="5.58203125" hidden="1" customWidth="1"/>
    <col min="51" max="51" width="5.9140625" hidden="1" customWidth="1"/>
    <col min="52" max="52" width="6.4140625" hidden="1" customWidth="1"/>
    <col min="53" max="53" width="5.9140625" hidden="1" customWidth="1"/>
    <col min="54" max="54" width="6.5" hidden="1" customWidth="1"/>
    <col min="55" max="55" width="5.58203125" hidden="1" customWidth="1"/>
    <col min="56" max="56" width="5.08203125" hidden="1" customWidth="1"/>
    <col min="57" max="57" width="6" hidden="1" customWidth="1"/>
    <col min="58" max="59" width="5.9140625" hidden="1" customWidth="1"/>
    <col min="60" max="60" width="6.4140625" hidden="1" customWidth="1"/>
    <col min="61" max="61" width="6.08203125" hidden="1" customWidth="1"/>
    <col min="62" max="62" width="5.58203125" hidden="1" customWidth="1"/>
    <col min="63" max="63" width="5.9140625" hidden="1" customWidth="1"/>
    <col min="64" max="64" width="6.4140625" hidden="1" customWidth="1"/>
    <col min="65" max="65" width="5.9140625" hidden="1" customWidth="1"/>
    <col min="66" max="66" width="6.5" hidden="1" customWidth="1"/>
    <col min="67" max="67" width="5.58203125" hidden="1" customWidth="1"/>
    <col min="68" max="68" width="5.08203125" hidden="1" customWidth="1"/>
    <col min="69" max="69" width="6" hidden="1" customWidth="1"/>
    <col min="70" max="71" width="5.9140625" hidden="1" customWidth="1"/>
    <col min="72" max="72" width="6.4140625" hidden="1" customWidth="1"/>
    <col min="73" max="73" width="6.08203125" hidden="1" customWidth="1"/>
    <col min="74" max="74" width="5.58203125" hidden="1" customWidth="1"/>
    <col min="75" max="75" width="5.9140625" hidden="1" customWidth="1"/>
    <col min="76" max="76" width="6.4140625" hidden="1" customWidth="1"/>
    <col min="77" max="77" width="5.9140625" hidden="1" customWidth="1"/>
    <col min="78" max="78" width="6.5" hidden="1" customWidth="1"/>
    <col min="79" max="79" width="5.58203125" hidden="1" customWidth="1"/>
    <col min="80" max="80" width="5.08203125" hidden="1" customWidth="1"/>
    <col min="81" max="81" width="6" hidden="1" customWidth="1"/>
    <col min="82" max="83" width="5.9140625" hidden="1" customWidth="1"/>
    <col min="84" max="84" width="6.4140625" hidden="1" customWidth="1"/>
    <col min="85" max="85" width="6.08203125" hidden="1" customWidth="1"/>
    <col min="86" max="86" width="5.58203125" hidden="1" customWidth="1"/>
    <col min="87" max="87" width="5.9140625" hidden="1" customWidth="1"/>
    <col min="88" max="88" width="6.4140625" hidden="1" customWidth="1"/>
    <col min="89" max="89" width="5.9140625" hidden="1" customWidth="1"/>
    <col min="90" max="90" width="6.5" hidden="1" customWidth="1"/>
    <col min="91" max="91" width="5.58203125" hidden="1" customWidth="1"/>
    <col min="92" max="92" width="5.08203125" hidden="1" customWidth="1"/>
    <col min="93" max="93" width="6" hidden="1" customWidth="1"/>
    <col min="94" max="95" width="5.9140625" hidden="1" customWidth="1"/>
    <col min="96" max="96" width="6.4140625" hidden="1" customWidth="1"/>
    <col min="97" max="97" width="6.08203125" hidden="1" customWidth="1"/>
    <col min="98" max="98" width="5.58203125" hidden="1" customWidth="1"/>
    <col min="99" max="99" width="5.9140625" hidden="1" customWidth="1"/>
    <col min="100" max="100" width="6.4140625" hidden="1" customWidth="1"/>
    <col min="101" max="101" width="5.9140625" hidden="1" customWidth="1"/>
    <col min="102" max="102" width="6.5" hidden="1" customWidth="1"/>
    <col min="103" max="103" width="5.58203125" hidden="1" customWidth="1"/>
    <col min="104" max="104" width="5.08203125" hidden="1" customWidth="1"/>
    <col min="105" max="105" width="6" hidden="1" customWidth="1"/>
    <col min="106" max="107" width="5.9140625" hidden="1" customWidth="1"/>
    <col min="108" max="108" width="6.4140625" hidden="1" customWidth="1"/>
    <col min="109" max="109" width="6.08203125" hidden="1" customWidth="1"/>
    <col min="110" max="110" width="5.58203125" hidden="1" customWidth="1"/>
    <col min="111" max="111" width="5.9140625" hidden="1" customWidth="1"/>
    <col min="112" max="112" width="6.4140625" hidden="1" customWidth="1"/>
    <col min="113" max="113" width="5.9140625" hidden="1" customWidth="1"/>
    <col min="114" max="114" width="6.5" hidden="1" customWidth="1"/>
    <col min="115" max="115" width="5.58203125" hidden="1" customWidth="1"/>
    <col min="116" max="116" width="5.08203125" hidden="1" customWidth="1"/>
    <col min="117" max="117" width="6" hidden="1" customWidth="1"/>
    <col min="118" max="119" width="5.9140625" hidden="1" customWidth="1"/>
    <col min="120" max="120" width="6.4140625" hidden="1" customWidth="1"/>
    <col min="121" max="121" width="6.08203125" hidden="1" customWidth="1"/>
    <col min="122" max="122" width="5.58203125" hidden="1" customWidth="1"/>
    <col min="123" max="123" width="5.9140625" hidden="1" customWidth="1"/>
    <col min="124" max="124" width="6.4140625" hidden="1" customWidth="1"/>
    <col min="125" max="125" width="5.9140625" hidden="1" customWidth="1"/>
    <col min="126" max="126" width="6.5" hidden="1" customWidth="1"/>
    <col min="127" max="127" width="5.58203125" hidden="1" customWidth="1"/>
    <col min="128" max="128" width="5.08203125" hidden="1" customWidth="1"/>
    <col min="129" max="129" width="6" hidden="1" customWidth="1"/>
    <col min="130" max="131" width="5.9140625" hidden="1" customWidth="1"/>
    <col min="132" max="132" width="6.4140625" hidden="1" customWidth="1"/>
    <col min="133" max="133" width="6.08203125" hidden="1" customWidth="1"/>
    <col min="134" max="134" width="5.58203125" hidden="1" customWidth="1"/>
    <col min="135" max="135" width="5.9140625" hidden="1" customWidth="1"/>
    <col min="136" max="136" width="6.4140625" hidden="1" customWidth="1"/>
    <col min="137" max="137" width="5.9140625" hidden="1" customWidth="1"/>
    <col min="138" max="138" width="6.5" hidden="1" customWidth="1"/>
    <col min="139" max="139" width="5.58203125" hidden="1" customWidth="1"/>
    <col min="140" max="140" width="5.08203125" hidden="1" customWidth="1"/>
    <col min="141" max="141" width="6" hidden="1" customWidth="1"/>
    <col min="142" max="143" width="5.9140625" hidden="1" customWidth="1"/>
    <col min="144" max="144" width="6.4140625" hidden="1" customWidth="1"/>
    <col min="145" max="145" width="6.08203125" hidden="1" customWidth="1"/>
    <col min="146" max="146" width="5.58203125" hidden="1" customWidth="1"/>
    <col min="147" max="147" width="5.9140625" hidden="1" customWidth="1"/>
    <col min="148" max="148" width="6.4140625" hidden="1" customWidth="1"/>
    <col min="149" max="149" width="5.9140625" hidden="1" customWidth="1"/>
    <col min="150" max="150" width="6.5" hidden="1" customWidth="1"/>
    <col min="151" max="151" width="5.58203125" hidden="1" customWidth="1"/>
    <col min="152" max="152" width="5.08203125" hidden="1" customWidth="1"/>
    <col min="153" max="153" width="6" hidden="1" customWidth="1"/>
    <col min="154" max="155" width="5.9140625" hidden="1" customWidth="1"/>
    <col min="156" max="156" width="6.4140625" hidden="1" customWidth="1"/>
    <col min="157" max="157" width="6.08203125" hidden="1" customWidth="1"/>
    <col min="158" max="158" width="5.58203125" hidden="1" customWidth="1"/>
    <col min="159" max="159" width="5.9140625" hidden="1" customWidth="1"/>
    <col min="160" max="160" width="6.4140625" hidden="1" customWidth="1"/>
    <col min="161" max="161" width="5.9140625" hidden="1" customWidth="1"/>
    <col min="162" max="162" width="6.5" hidden="1" customWidth="1"/>
    <col min="163" max="163" width="5.58203125" hidden="1" customWidth="1"/>
    <col min="164" max="164" width="5.08203125" hidden="1" customWidth="1"/>
    <col min="165" max="165" width="6" hidden="1" customWidth="1"/>
    <col min="166" max="167" width="5.9140625" hidden="1" customWidth="1"/>
    <col min="168" max="168" width="6.4140625" hidden="1" customWidth="1"/>
    <col min="169" max="169" width="6.08203125" hidden="1" customWidth="1"/>
    <col min="170" max="170" width="5.58203125" hidden="1" customWidth="1"/>
    <col min="171" max="171" width="5.9140625" hidden="1" customWidth="1"/>
    <col min="172" max="172" width="6.4140625" hidden="1" customWidth="1"/>
    <col min="173" max="173" width="5.9140625" hidden="1" customWidth="1"/>
    <col min="174" max="174" width="6.5" hidden="1" customWidth="1"/>
    <col min="175" max="175" width="5.58203125" hidden="1" customWidth="1"/>
    <col min="176" max="176" width="5.08203125" hidden="1" customWidth="1"/>
    <col min="177" max="177" width="6" hidden="1" customWidth="1"/>
    <col min="178" max="179" width="5.9140625" hidden="1" customWidth="1"/>
    <col min="180" max="180" width="6.4140625" hidden="1" customWidth="1"/>
    <col min="181" max="181" width="6.08203125" hidden="1" customWidth="1"/>
    <col min="182" max="182" width="5.58203125" hidden="1" customWidth="1"/>
    <col min="183" max="183" width="5.9140625" hidden="1" customWidth="1"/>
    <col min="184" max="184" width="6.4140625" hidden="1" customWidth="1"/>
    <col min="185" max="185" width="5.9140625" hidden="1" customWidth="1"/>
    <col min="186" max="186" width="6.5" hidden="1" customWidth="1"/>
    <col min="187" max="187" width="5.58203125" hidden="1" customWidth="1"/>
    <col min="188" max="208" width="7.58203125" hidden="1" customWidth="1"/>
    <col min="209" max="214" width="0" hidden="1" customWidth="1"/>
  </cols>
  <sheetData>
    <row r="1" spans="1:235" ht="14.25" customHeight="1" x14ac:dyDescent="0.35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35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101</v>
      </c>
      <c r="HK2" s="10">
        <f>'Raw Data'!ID45</f>
        <v>137</v>
      </c>
      <c r="HL2" s="10">
        <f>'Raw Data'!IE45</f>
        <v>193</v>
      </c>
      <c r="HM2" s="10">
        <f>'Raw Data'!IF45</f>
        <v>166</v>
      </c>
      <c r="HN2" s="10">
        <f>'Raw Data'!IG45</f>
        <v>185</v>
      </c>
      <c r="HO2" s="10">
        <f>'Raw Data'!IH45</f>
        <v>189</v>
      </c>
      <c r="HP2" s="10">
        <f>'Raw Data'!II45</f>
        <v>126</v>
      </c>
      <c r="HQ2" s="10">
        <f>'Raw Data'!IJ45</f>
        <v>143</v>
      </c>
      <c r="HR2" s="10">
        <f>'Raw Data'!IK45</f>
        <v>166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35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38</v>
      </c>
      <c r="HK3" s="10">
        <f>'Raw Data'!ID46</f>
        <v>36</v>
      </c>
      <c r="HL3" s="10">
        <f>'Raw Data'!IE46</f>
        <v>43</v>
      </c>
      <c r="HM3" s="10">
        <f>'Raw Data'!IF46</f>
        <v>48</v>
      </c>
      <c r="HN3" s="10">
        <f>'Raw Data'!IG46</f>
        <v>41</v>
      </c>
      <c r="HO3" s="10">
        <f>'Raw Data'!IH46</f>
        <v>55</v>
      </c>
      <c r="HP3" s="10">
        <f>'Raw Data'!II46</f>
        <v>43</v>
      </c>
      <c r="HQ3" s="10">
        <f>'Raw Data'!IJ46</f>
        <v>47</v>
      </c>
      <c r="HR3" s="10">
        <f>'Raw Data'!IK46</f>
        <v>47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35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6</v>
      </c>
      <c r="HM4" s="10">
        <f>'Raw Data'!IF47</f>
        <v>1</v>
      </c>
      <c r="HN4" s="10">
        <f>'Raw Data'!IG47</f>
        <v>3</v>
      </c>
      <c r="HO4" s="10">
        <f>'Raw Data'!IH47</f>
        <v>1</v>
      </c>
      <c r="HP4" s="10">
        <f>'Raw Data'!II47</f>
        <v>0</v>
      </c>
      <c r="HQ4" s="10">
        <f>'Raw Data'!IJ47</f>
        <v>1</v>
      </c>
      <c r="HR4" s="10">
        <f>'Raw Data'!IK47</f>
        <v>2</v>
      </c>
      <c r="HS4" s="10">
        <f>'Raw Data'!IL47</f>
        <v>38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35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141</v>
      </c>
      <c r="HK5" s="10">
        <f>'Raw Data'!ID48</f>
        <v>174</v>
      </c>
      <c r="HL5" s="10">
        <f>'Raw Data'!IE48</f>
        <v>242</v>
      </c>
      <c r="HM5" s="10">
        <f>'Raw Data'!IF48</f>
        <v>215</v>
      </c>
      <c r="HN5" s="10">
        <f>'Raw Data'!IG48</f>
        <v>229</v>
      </c>
      <c r="HO5" s="10">
        <f>'Raw Data'!IH48</f>
        <v>245</v>
      </c>
      <c r="HP5" s="10">
        <f>'Raw Data'!II48</f>
        <v>169</v>
      </c>
      <c r="HQ5" s="10">
        <f>'Raw Data'!IJ48</f>
        <v>191</v>
      </c>
      <c r="HR5" s="10">
        <f>'Raw Data'!IK48</f>
        <v>215</v>
      </c>
      <c r="HS5" s="10">
        <f>'Raw Data'!IL48</f>
        <v>38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"/>
    <row r="7" spans="1:235" ht="14.25" customHeight="1" x14ac:dyDescent="0.3"/>
    <row r="8" spans="1:235" ht="14.25" customHeight="1" x14ac:dyDescent="0.35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35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35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35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35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35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35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35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35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35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35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35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35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35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35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35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35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35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35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35">
      <c r="HI27" s="2">
        <v>2023</v>
      </c>
      <c r="HJ27" s="2">
        <f t="shared" ref="HJ27:HU27" si="10">HJ2</f>
        <v>101</v>
      </c>
      <c r="HK27" s="2">
        <f t="shared" si="10"/>
        <v>137</v>
      </c>
      <c r="HL27" s="2">
        <f t="shared" si="10"/>
        <v>193</v>
      </c>
      <c r="HM27" s="2">
        <f t="shared" si="10"/>
        <v>166</v>
      </c>
      <c r="HN27" s="2">
        <f t="shared" si="10"/>
        <v>185</v>
      </c>
      <c r="HO27" s="2">
        <f t="shared" si="10"/>
        <v>189</v>
      </c>
      <c r="HP27" s="2">
        <f t="shared" si="10"/>
        <v>126</v>
      </c>
      <c r="HQ27" s="2">
        <f t="shared" si="10"/>
        <v>143</v>
      </c>
      <c r="HR27" s="2">
        <f t="shared" si="10"/>
        <v>166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1406</v>
      </c>
    </row>
    <row r="28" spans="217:230" ht="14.25" customHeight="1" x14ac:dyDescent="0.3"/>
    <row r="29" spans="217:230" ht="14.25" customHeight="1" x14ac:dyDescent="0.3"/>
    <row r="30" spans="217:230" ht="14.25" customHeight="1" thickBot="1" x14ac:dyDescent="0.4">
      <c r="HM30" s="257" t="s">
        <v>29</v>
      </c>
      <c r="HN30" s="258"/>
      <c r="HO30" s="259"/>
    </row>
    <row r="31" spans="217:230" ht="14.25" customHeight="1" thickTop="1" x14ac:dyDescent="0.3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424</v>
      </c>
      <c r="HN32" s="8">
        <f>HR27</f>
        <v>166</v>
      </c>
      <c r="HO32" s="9">
        <f>(HN32-HN33)/HN33</f>
        <v>-7.2625698324022353E-2</v>
      </c>
    </row>
    <row r="33" spans="221:223" ht="14.25" customHeight="1" x14ac:dyDescent="0.35">
      <c r="HM33" s="7" t="s">
        <v>425</v>
      </c>
      <c r="HN33" s="8">
        <f>HR26</f>
        <v>179</v>
      </c>
      <c r="HO33" s="9">
        <f>(HN33-HN34)/HN34</f>
        <v>-0.22173913043478261</v>
      </c>
    </row>
    <row r="34" spans="221:223" ht="14.25" customHeight="1" x14ac:dyDescent="0.35">
      <c r="HM34" s="185" t="s">
        <v>426</v>
      </c>
      <c r="HN34" s="8">
        <f>HR25</f>
        <v>230</v>
      </c>
      <c r="HO34" s="9">
        <f>(HN34-HN35)/HN35</f>
        <v>-0.35754189944134079</v>
      </c>
    </row>
    <row r="35" spans="221:223" ht="14.25" customHeight="1" x14ac:dyDescent="0.35">
      <c r="HM35" s="7" t="s">
        <v>427</v>
      </c>
      <c r="HN35" s="8">
        <f>HR24</f>
        <v>358</v>
      </c>
      <c r="HO35" s="9"/>
    </row>
    <row r="36" spans="221:223" ht="14.25" customHeight="1" x14ac:dyDescent="0.3"/>
    <row r="37" spans="221:223" ht="14.25" customHeight="1" x14ac:dyDescent="0.3"/>
    <row r="38" spans="221:223" ht="14.25" customHeight="1" x14ac:dyDescent="0.3"/>
    <row r="39" spans="221:223" ht="14.25" customHeight="1" x14ac:dyDescent="0.3"/>
    <row r="40" spans="221:223" ht="14.25" customHeight="1" x14ac:dyDescent="0.3"/>
    <row r="41" spans="221:223" ht="14.25" customHeight="1" x14ac:dyDescent="0.3"/>
    <row r="42" spans="221:223" ht="14.25" customHeight="1" x14ac:dyDescent="0.3"/>
    <row r="43" spans="221:223" ht="14.25" customHeight="1" x14ac:dyDescent="0.3"/>
    <row r="44" spans="221:223" ht="14.25" customHeight="1" x14ac:dyDescent="0.3"/>
    <row r="45" spans="221:223" ht="14.25" customHeight="1" x14ac:dyDescent="0.3"/>
    <row r="46" spans="221:223" ht="14.25" customHeight="1" x14ac:dyDescent="0.3"/>
    <row r="47" spans="221:223" ht="14.25" customHeight="1" x14ac:dyDescent="0.3"/>
    <row r="48" spans="221:223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  <row r="1007" ht="14.25" customHeight="1" x14ac:dyDescent="0.3"/>
    <row r="1008" ht="14.25" customHeight="1" x14ac:dyDescent="0.3"/>
    <row r="1009" ht="14.25" customHeight="1" x14ac:dyDescent="0.3"/>
    <row r="1010" ht="14.25" customHeight="1" x14ac:dyDescent="0.3"/>
    <row r="1011" ht="14.25" customHeight="1" x14ac:dyDescent="0.3"/>
    <row r="1012" ht="14.25" customHeight="1" x14ac:dyDescent="0.3"/>
    <row r="1013" ht="14.25" customHeight="1" x14ac:dyDescent="0.3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Q25" activePane="bottomRight" state="frozen"/>
      <selection pane="topRight" activeCell="B1" sqref="B1"/>
      <selection pane="bottomLeft" activeCell="A2" sqref="A2"/>
      <selection pane="bottomRight" activeCell="FZ60" sqref="FX58:FZ60"/>
    </sheetView>
  </sheetViews>
  <sheetFormatPr defaultColWidth="12.58203125" defaultRowHeight="15" customHeight="1" x14ac:dyDescent="0.3"/>
  <cols>
    <col min="1" max="1" width="21.5" bestFit="1" customWidth="1"/>
    <col min="2" max="3" width="6.5" bestFit="1" customWidth="1"/>
    <col min="4" max="4" width="5.58203125" bestFit="1" customWidth="1"/>
    <col min="5" max="5" width="5.9140625" bestFit="1" customWidth="1"/>
    <col min="6" max="6" width="6.4140625" bestFit="1" customWidth="1"/>
    <col min="7" max="7" width="5.9140625" bestFit="1" customWidth="1"/>
    <col min="8" max="8" width="6.5" customWidth="1"/>
    <col min="9" max="9" width="5.58203125" bestFit="1" customWidth="1"/>
    <col min="10" max="10" width="5.08203125" bestFit="1" customWidth="1"/>
    <col min="11" max="11" width="6" bestFit="1" customWidth="1"/>
    <col min="12" max="12" width="5.9140625" bestFit="1" customWidth="1"/>
    <col min="13" max="13" width="5.9140625" customWidth="1"/>
    <col min="14" max="14" width="6.4140625" bestFit="1" customWidth="1"/>
    <col min="15" max="15" width="6.08203125" customWidth="1"/>
    <col min="16" max="16" width="5.58203125" bestFit="1" customWidth="1"/>
    <col min="17" max="17" width="5.9140625" bestFit="1" customWidth="1"/>
    <col min="18" max="18" width="6.4140625" bestFit="1" customWidth="1"/>
    <col min="19" max="19" width="5.9140625" bestFit="1" customWidth="1"/>
    <col min="20" max="20" width="6.5" customWidth="1"/>
    <col min="21" max="21" width="5.58203125" bestFit="1" customWidth="1"/>
    <col min="22" max="22" width="5.08203125" bestFit="1" customWidth="1"/>
    <col min="23" max="23" width="6" bestFit="1" customWidth="1"/>
    <col min="24" max="24" width="5.9140625" bestFit="1" customWidth="1"/>
    <col min="25" max="25" width="5.9140625" customWidth="1"/>
    <col min="26" max="26" width="6.4140625" bestFit="1" customWidth="1"/>
    <col min="27" max="27" width="6.08203125" customWidth="1"/>
    <col min="28" max="28" width="5.58203125" bestFit="1" customWidth="1"/>
    <col min="29" max="29" width="5.9140625" bestFit="1" customWidth="1"/>
    <col min="30" max="30" width="17.58203125" bestFit="1" customWidth="1"/>
    <col min="31" max="31" width="5.9140625" bestFit="1" customWidth="1"/>
    <col min="32" max="32" width="6.5" customWidth="1"/>
    <col min="33" max="33" width="5.58203125" bestFit="1" customWidth="1"/>
    <col min="34" max="34" width="5.08203125" bestFit="1" customWidth="1"/>
    <col min="35" max="35" width="6" bestFit="1" customWidth="1"/>
    <col min="36" max="36" width="5.9140625" bestFit="1" customWidth="1"/>
    <col min="37" max="37" width="5.9140625" customWidth="1"/>
    <col min="38" max="38" width="6.4140625" bestFit="1" customWidth="1"/>
    <col min="39" max="39" width="6.08203125" customWidth="1"/>
    <col min="40" max="40" width="5.58203125" bestFit="1" customWidth="1"/>
    <col min="41" max="41" width="5.9140625" bestFit="1" customWidth="1"/>
    <col min="42" max="42" width="6.4140625" bestFit="1" customWidth="1"/>
    <col min="43" max="43" width="5.9140625" bestFit="1" customWidth="1"/>
    <col min="44" max="44" width="6.5" customWidth="1"/>
    <col min="45" max="45" width="5.58203125" bestFit="1" customWidth="1"/>
    <col min="46" max="46" width="5.08203125" bestFit="1" customWidth="1"/>
    <col min="47" max="47" width="6" bestFit="1" customWidth="1"/>
    <col min="48" max="48" width="5.9140625" bestFit="1" customWidth="1"/>
    <col min="49" max="49" width="5.9140625" customWidth="1"/>
    <col min="50" max="50" width="6.4140625" bestFit="1" customWidth="1"/>
    <col min="51" max="51" width="6.08203125" customWidth="1"/>
    <col min="52" max="52" width="5.58203125" bestFit="1" customWidth="1"/>
    <col min="53" max="53" width="5.9140625" bestFit="1" customWidth="1"/>
    <col min="54" max="54" width="6.4140625" bestFit="1" customWidth="1"/>
    <col min="55" max="55" width="5.9140625" bestFit="1" customWidth="1"/>
    <col min="56" max="56" width="6.5" customWidth="1"/>
    <col min="57" max="57" width="5.58203125" bestFit="1" customWidth="1"/>
    <col min="58" max="58" width="5.08203125" bestFit="1" customWidth="1"/>
    <col min="59" max="59" width="6" bestFit="1" customWidth="1"/>
    <col min="60" max="60" width="5.9140625" bestFit="1" customWidth="1"/>
    <col min="61" max="61" width="5.9140625" customWidth="1"/>
    <col min="62" max="62" width="6.4140625" bestFit="1" customWidth="1"/>
    <col min="63" max="63" width="6.08203125" customWidth="1"/>
    <col min="64" max="64" width="5.58203125" bestFit="1" customWidth="1"/>
    <col min="65" max="65" width="5.9140625" bestFit="1" customWidth="1"/>
    <col min="66" max="66" width="6.4140625" bestFit="1" customWidth="1"/>
    <col min="67" max="67" width="5.9140625" bestFit="1" customWidth="1"/>
    <col min="68" max="68" width="6.5" customWidth="1"/>
    <col min="69" max="69" width="5.58203125" bestFit="1" customWidth="1"/>
    <col min="70" max="70" width="5.08203125" bestFit="1" customWidth="1"/>
    <col min="71" max="71" width="6" bestFit="1" customWidth="1"/>
    <col min="72" max="72" width="5.9140625" bestFit="1" customWidth="1"/>
    <col min="73" max="73" width="5.9140625" customWidth="1"/>
    <col min="74" max="74" width="6.4140625" bestFit="1" customWidth="1"/>
    <col min="75" max="75" width="6.08203125" customWidth="1"/>
    <col min="76" max="76" width="5.58203125" bestFit="1" customWidth="1"/>
    <col min="77" max="77" width="5.9140625" bestFit="1" customWidth="1"/>
    <col min="78" max="78" width="6.4140625" bestFit="1" customWidth="1"/>
    <col min="79" max="79" width="5.9140625" bestFit="1" customWidth="1"/>
    <col min="80" max="80" width="6.5" customWidth="1"/>
    <col min="81" max="81" width="5.58203125" bestFit="1" customWidth="1"/>
    <col min="82" max="82" width="5.08203125" bestFit="1" customWidth="1"/>
    <col min="83" max="83" width="6" bestFit="1" customWidth="1"/>
    <col min="84" max="84" width="5.9140625" bestFit="1" customWidth="1"/>
    <col min="85" max="85" width="5.9140625" customWidth="1"/>
    <col min="86" max="86" width="6.4140625" bestFit="1" customWidth="1"/>
    <col min="87" max="87" width="6.08203125" customWidth="1"/>
    <col min="88" max="88" width="5.58203125" bestFit="1" customWidth="1"/>
    <col min="89" max="89" width="5.9140625" bestFit="1" customWidth="1"/>
    <col min="90" max="90" width="6.4140625" bestFit="1" customWidth="1"/>
    <col min="91" max="91" width="5.9140625" bestFit="1" customWidth="1"/>
    <col min="92" max="92" width="6.5" customWidth="1"/>
    <col min="93" max="93" width="5.58203125" bestFit="1" customWidth="1"/>
    <col min="94" max="94" width="5.08203125" bestFit="1" customWidth="1"/>
    <col min="95" max="95" width="6" bestFit="1" customWidth="1"/>
    <col min="96" max="96" width="5.9140625" bestFit="1" customWidth="1"/>
    <col min="97" max="97" width="5.9140625" customWidth="1"/>
    <col min="98" max="98" width="6.4140625" bestFit="1" customWidth="1"/>
    <col min="99" max="99" width="6.08203125" customWidth="1"/>
    <col min="100" max="100" width="5.58203125" bestFit="1" customWidth="1"/>
    <col min="101" max="101" width="5.9140625" bestFit="1" customWidth="1"/>
    <col min="102" max="102" width="6.4140625" bestFit="1" customWidth="1"/>
    <col min="103" max="103" width="5.9140625" bestFit="1" customWidth="1"/>
    <col min="104" max="104" width="6.5" bestFit="1" customWidth="1"/>
    <col min="105" max="105" width="5.58203125" bestFit="1" customWidth="1"/>
    <col min="106" max="106" width="5.08203125" bestFit="1" customWidth="1"/>
    <col min="107" max="107" width="6" bestFit="1" customWidth="1"/>
    <col min="108" max="109" width="5.9140625" bestFit="1" customWidth="1"/>
    <col min="110" max="110" width="6.4140625" bestFit="1" customWidth="1"/>
    <col min="111" max="111" width="6.08203125" bestFit="1" customWidth="1"/>
    <col min="112" max="112" width="5.58203125" bestFit="1" customWidth="1"/>
    <col min="113" max="113" width="5.9140625" bestFit="1" customWidth="1"/>
    <col min="114" max="114" width="6.4140625" bestFit="1" customWidth="1"/>
    <col min="115" max="115" width="5.9140625" bestFit="1" customWidth="1"/>
    <col min="116" max="116" width="6.5" bestFit="1" customWidth="1"/>
    <col min="117" max="117" width="5.58203125" bestFit="1" customWidth="1"/>
    <col min="118" max="118" width="5.08203125" bestFit="1" customWidth="1"/>
    <col min="119" max="119" width="6" bestFit="1" customWidth="1"/>
    <col min="120" max="121" width="5.9140625" bestFit="1" customWidth="1"/>
    <col min="122" max="122" width="6.4140625" bestFit="1" customWidth="1"/>
    <col min="123" max="123" width="6.08203125" bestFit="1" customWidth="1"/>
    <col min="124" max="124" width="5.58203125" bestFit="1" customWidth="1"/>
    <col min="125" max="125" width="5.9140625" bestFit="1" customWidth="1"/>
    <col min="126" max="126" width="6.4140625" bestFit="1" customWidth="1"/>
    <col min="127" max="127" width="5.9140625" bestFit="1" customWidth="1"/>
    <col min="128" max="149" width="6.5" bestFit="1" customWidth="1"/>
    <col min="150" max="150" width="8.4140625" customWidth="1"/>
    <col min="151" max="158" width="6.5" bestFit="1" customWidth="1"/>
    <col min="159" max="159" width="7.58203125" bestFit="1" customWidth="1"/>
    <col min="160" max="160" width="6.58203125" bestFit="1" customWidth="1"/>
    <col min="161" max="161" width="8.08203125" bestFit="1" customWidth="1"/>
    <col min="162" max="162" width="8.58203125" bestFit="1" customWidth="1"/>
    <col min="163" max="163" width="7.58203125" bestFit="1" customWidth="1"/>
  </cols>
  <sheetData>
    <row r="1" spans="1:183" ht="14.25" customHeight="1" x14ac:dyDescent="0.35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35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101</v>
      </c>
      <c r="FQ2" s="10">
        <f>'Raw Data'!ID45</f>
        <v>137</v>
      </c>
      <c r="FR2" s="10">
        <f>'Raw Data'!IE45</f>
        <v>193</v>
      </c>
      <c r="FS2" s="10">
        <f>'Raw Data'!IF45</f>
        <v>166</v>
      </c>
      <c r="FT2" s="10">
        <f>'Raw Data'!IG45</f>
        <v>185</v>
      </c>
      <c r="FU2" s="10">
        <f>'Raw Data'!IH45</f>
        <v>189</v>
      </c>
      <c r="FV2" s="10">
        <f>'Raw Data'!II45</f>
        <v>126</v>
      </c>
      <c r="FW2" s="10">
        <f>'Raw Data'!IJ45</f>
        <v>143</v>
      </c>
      <c r="FX2" s="10">
        <f>'Raw Data'!IK45</f>
        <v>166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35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1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35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1</v>
      </c>
      <c r="FS4" s="10">
        <f>'Raw Data'!IF86</f>
        <v>2</v>
      </c>
      <c r="FT4" s="10">
        <f>'Raw Data'!IG86</f>
        <v>1</v>
      </c>
      <c r="FU4" s="10">
        <f>'Raw Data'!IH86</f>
        <v>3</v>
      </c>
      <c r="FV4" s="10">
        <f>'Raw Data'!II86</f>
        <v>1</v>
      </c>
      <c r="FW4" s="10">
        <f>'Raw Data'!IJ86</f>
        <v>2</v>
      </c>
      <c r="FX4" s="10">
        <f>'Raw Data'!IK86</f>
        <v>1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35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>
        <f t="shared" si="3"/>
        <v>0</v>
      </c>
      <c r="FS5" s="16">
        <f t="shared" si="3"/>
        <v>6.024096385542169E-3</v>
      </c>
      <c r="FT5" s="16">
        <f t="shared" si="3"/>
        <v>0</v>
      </c>
      <c r="FU5" s="16">
        <f t="shared" si="3"/>
        <v>0</v>
      </c>
      <c r="FV5" s="16">
        <f t="shared" si="3"/>
        <v>0</v>
      </c>
      <c r="FW5" s="16">
        <f t="shared" si="3"/>
        <v>0</v>
      </c>
      <c r="FX5" s="16">
        <f t="shared" si="3"/>
        <v>0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35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>
        <f t="shared" si="7"/>
        <v>5.1813471502590676E-3</v>
      </c>
      <c r="FS6" s="16">
        <f t="shared" si="7"/>
        <v>1.2048192771084338E-2</v>
      </c>
      <c r="FT6" s="16">
        <f t="shared" si="7"/>
        <v>5.4054054054054057E-3</v>
      </c>
      <c r="FU6" s="16">
        <f t="shared" si="7"/>
        <v>1.5873015873015872E-2</v>
      </c>
      <c r="FV6" s="16">
        <f t="shared" si="7"/>
        <v>7.9365079365079361E-3</v>
      </c>
      <c r="FW6" s="16">
        <f t="shared" si="7"/>
        <v>1.3986013986013986E-2</v>
      </c>
      <c r="FX6" s="16">
        <f t="shared" si="7"/>
        <v>6.024096385542169E-3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35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>
        <f t="shared" si="11"/>
        <v>5.1813471502590676E-3</v>
      </c>
      <c r="FS7" s="16">
        <f t="shared" si="11"/>
        <v>1.8072289156626505E-2</v>
      </c>
      <c r="FT7" s="16">
        <f t="shared" si="11"/>
        <v>5.4054054054054057E-3</v>
      </c>
      <c r="FU7" s="16">
        <f t="shared" si="11"/>
        <v>1.5873015873015872E-2</v>
      </c>
      <c r="FV7" s="16">
        <f t="shared" si="11"/>
        <v>7.9365079365079361E-3</v>
      </c>
      <c r="FW7" s="16">
        <f t="shared" si="11"/>
        <v>1.3986013986013986E-2</v>
      </c>
      <c r="FX7" s="16">
        <f t="shared" si="11"/>
        <v>6.024096385542169E-3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"/>
    <row r="9" spans="1:183" ht="14.25" customHeight="1" x14ac:dyDescent="0.3"/>
    <row r="10" spans="1:183" ht="14.25" customHeight="1" x14ac:dyDescent="0.3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1</v>
      </c>
      <c r="FS10" s="17">
        <f t="shared" si="15"/>
        <v>3</v>
      </c>
      <c r="FT10" s="17">
        <f t="shared" si="15"/>
        <v>1</v>
      </c>
      <c r="FU10" s="17">
        <f t="shared" si="15"/>
        <v>3</v>
      </c>
      <c r="FV10" s="17">
        <f t="shared" si="15"/>
        <v>1</v>
      </c>
      <c r="FW10" s="17">
        <f t="shared" si="15"/>
        <v>2</v>
      </c>
      <c r="FX10" s="17">
        <f t="shared" si="15"/>
        <v>1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35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2</v>
      </c>
      <c r="FS11" s="17">
        <f t="shared" si="19"/>
        <v>4</v>
      </c>
      <c r="FT11" s="17">
        <f t="shared" si="19"/>
        <v>0</v>
      </c>
      <c r="FU11" s="17">
        <f t="shared" si="19"/>
        <v>3</v>
      </c>
      <c r="FV11" s="17">
        <f t="shared" si="19"/>
        <v>3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35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>
        <f t="shared" si="23"/>
        <v>0.5</v>
      </c>
      <c r="FS12" s="16">
        <f t="shared" si="23"/>
        <v>0.75</v>
      </c>
      <c r="FT12" s="16" t="e">
        <f t="shared" si="23"/>
        <v>#DIV/0!</v>
      </c>
      <c r="FU12" s="16">
        <f t="shared" si="23"/>
        <v>1</v>
      </c>
      <c r="FV12" s="16">
        <f t="shared" si="23"/>
        <v>0.33333333333333331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">
      <c r="A13" s="18"/>
    </row>
    <row r="14" spans="1:183" ht="14.25" customHeight="1" x14ac:dyDescent="0.35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35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35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2</v>
      </c>
      <c r="FS16" s="13">
        <f>'Raw Data'!IF89</f>
        <v>4</v>
      </c>
      <c r="FT16" s="13">
        <f>'Raw Data'!IG89</f>
        <v>0</v>
      </c>
      <c r="FU16" s="13">
        <f>'Raw Data'!IH89</f>
        <v>3</v>
      </c>
      <c r="FV16" s="13">
        <f>'Raw Data'!II89</f>
        <v>3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35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Data'!#REF!</f>
        <v>#REF!</v>
      </c>
      <c r="FS17" s="19">
        <f>SUM(FS15:FS16)/'Raw Data'!IF21</f>
        <v>1.078167115902965E-2</v>
      </c>
      <c r="FT17" s="19">
        <f>SUM(FT15:FT16)/'Raw Data'!IG21</f>
        <v>0</v>
      </c>
      <c r="FU17" s="19">
        <f>SUM(FU15:FU16)/'Raw Data'!IH21</f>
        <v>7.2815533980582527E-3</v>
      </c>
      <c r="FV17" s="19">
        <f>SUM(FV15:FV16)/'Raw Data'!II21</f>
        <v>6.5789473684210523E-3</v>
      </c>
      <c r="FW17" s="19">
        <f>SUM(FW15:FW16)/'Raw Data'!IJ21</f>
        <v>0</v>
      </c>
      <c r="FX17" s="19">
        <f>SUM(FX15:FX16)/'Raw Data'!IK21</f>
        <v>0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35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"/>
    <row r="21" spans="1:183" ht="14.25" customHeight="1" x14ac:dyDescent="0.3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2</v>
      </c>
      <c r="FS22" s="17">
        <f t="shared" si="31"/>
        <v>4</v>
      </c>
      <c r="FT22" s="17">
        <f t="shared" si="31"/>
        <v>0</v>
      </c>
      <c r="FU22" s="17">
        <f t="shared" si="31"/>
        <v>3</v>
      </c>
      <c r="FV22" s="17">
        <f t="shared" si="31"/>
        <v>3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35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2</v>
      </c>
      <c r="FS24" s="17">
        <f t="shared" si="35"/>
        <v>4</v>
      </c>
      <c r="FT24" s="17">
        <f t="shared" si="35"/>
        <v>0</v>
      </c>
      <c r="FU24" s="17">
        <f t="shared" si="35"/>
        <v>3</v>
      </c>
      <c r="FV24" s="17">
        <f t="shared" si="35"/>
        <v>3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1</v>
      </c>
      <c r="FS25" s="17">
        <f t="shared" si="39"/>
        <v>3</v>
      </c>
      <c r="FT25" s="17">
        <f t="shared" si="39"/>
        <v>1</v>
      </c>
      <c r="FU25" s="17">
        <f t="shared" si="39"/>
        <v>3</v>
      </c>
      <c r="FV25" s="17">
        <f t="shared" si="39"/>
        <v>1</v>
      </c>
      <c r="FW25" s="17">
        <f t="shared" si="39"/>
        <v>2</v>
      </c>
      <c r="FX25" s="17">
        <f t="shared" si="39"/>
        <v>1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35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35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35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2</v>
      </c>
      <c r="FS29">
        <f t="shared" si="40"/>
        <v>4</v>
      </c>
      <c r="FT29">
        <f t="shared" si="40"/>
        <v>0</v>
      </c>
      <c r="FU29">
        <f t="shared" si="40"/>
        <v>3</v>
      </c>
      <c r="FV29">
        <f t="shared" si="40"/>
        <v>3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35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35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3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1</v>
      </c>
      <c r="FS42" s="189">
        <f t="shared" si="49"/>
        <v>3</v>
      </c>
      <c r="FT42" s="189">
        <f t="shared" si="49"/>
        <v>1</v>
      </c>
      <c r="FU42" s="189">
        <f t="shared" si="49"/>
        <v>3</v>
      </c>
      <c r="FV42" s="189">
        <f t="shared" si="49"/>
        <v>1</v>
      </c>
      <c r="FW42" s="189">
        <f t="shared" si="49"/>
        <v>2</v>
      </c>
      <c r="FX42" s="189">
        <f t="shared" si="49"/>
        <v>1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3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3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3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4">
      <c r="A56" s="177"/>
      <c r="B56" s="178"/>
      <c r="C56" s="152"/>
      <c r="FX56" s="260" t="s">
        <v>44</v>
      </c>
      <c r="FY56" s="260"/>
      <c r="FZ56" s="260"/>
      <c r="GB56" s="260" t="s">
        <v>45</v>
      </c>
      <c r="GC56" s="260"/>
      <c r="GD56" s="260"/>
    </row>
    <row r="57" spans="1:186" ht="14.25" customHeight="1" thickTop="1" x14ac:dyDescent="0.3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424</v>
      </c>
      <c r="FY58" s="8">
        <f>FX29</f>
        <v>0</v>
      </c>
      <c r="FZ58" s="9">
        <v>4</v>
      </c>
      <c r="GB58" s="7" t="s">
        <v>424</v>
      </c>
      <c r="GC58" s="8">
        <f>FX42</f>
        <v>1</v>
      </c>
      <c r="GD58" s="9" t="e">
        <f>SUM(GC59-GC58)/GC59*-1</f>
        <v>#DIV/0!</v>
      </c>
    </row>
    <row r="59" spans="1:186" ht="14.25" customHeight="1" x14ac:dyDescent="0.35">
      <c r="FX59" s="7" t="s">
        <v>425</v>
      </c>
      <c r="FY59" s="8">
        <f>FX30</f>
        <v>0</v>
      </c>
      <c r="FZ59" s="9">
        <f>SUM(FY60-FY59)/FY60*-1</f>
        <v>-1</v>
      </c>
      <c r="GB59" s="7" t="s">
        <v>425</v>
      </c>
      <c r="GC59" s="8">
        <f>FX43</f>
        <v>0</v>
      </c>
      <c r="GD59" s="9" t="e">
        <f>SUM(GC60-GC59)/GC60*-1</f>
        <v>#DIV/0!</v>
      </c>
    </row>
    <row r="60" spans="1:186" ht="14.25" customHeight="1" x14ac:dyDescent="0.35">
      <c r="FX60" s="185" t="s">
        <v>426</v>
      </c>
      <c r="FY60" s="8">
        <f>FX31</f>
        <v>4</v>
      </c>
      <c r="FZ60" s="9">
        <f>SUM(FY61-FY60)/FY61*-1</f>
        <v>-0.42857142857142855</v>
      </c>
      <c r="GB60" s="185" t="s">
        <v>426</v>
      </c>
      <c r="GC60" s="8">
        <f>FX44</f>
        <v>0</v>
      </c>
      <c r="GD60" s="9">
        <f>SUM(GC61-GC60)/GC61*-1</f>
        <v>-1</v>
      </c>
    </row>
    <row r="61" spans="1:186" ht="14.25" customHeight="1" x14ac:dyDescent="0.35">
      <c r="FX61" s="7" t="s">
        <v>427</v>
      </c>
      <c r="FY61" s="8">
        <f>FX32</f>
        <v>7</v>
      </c>
      <c r="FZ61" s="9"/>
      <c r="GB61" s="7" t="s">
        <v>427</v>
      </c>
      <c r="GC61" s="8">
        <f>FX45</f>
        <v>3</v>
      </c>
      <c r="GD61" s="9"/>
    </row>
    <row r="62" spans="1:186" ht="14.25" customHeight="1" x14ac:dyDescent="0.3"/>
    <row r="63" spans="1:186" ht="14.25" customHeight="1" x14ac:dyDescent="0.3"/>
    <row r="64" spans="1:186" ht="14.25" customHeight="1" thickBot="1" x14ac:dyDescent="0.4">
      <c r="GB64" s="257" t="s">
        <v>358</v>
      </c>
      <c r="GC64" s="258"/>
      <c r="GD64" s="259"/>
    </row>
    <row r="65" spans="184:186" ht="14.25" customHeight="1" thickTop="1" x14ac:dyDescent="0.3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SUM(FP42:FX42)</f>
        <v>13</v>
      </c>
      <c r="GD66" s="9">
        <f>SUM(GC67-GC66)/GC67*-1</f>
        <v>0.18181818181818182</v>
      </c>
    </row>
    <row r="67" spans="184:186" ht="14.25" customHeight="1" x14ac:dyDescent="0.35">
      <c r="GB67" s="7">
        <v>2022</v>
      </c>
      <c r="GC67" s="8">
        <f>SUM(FP43:FX43)</f>
        <v>11</v>
      </c>
      <c r="GD67" s="9">
        <f>SUM(GC68-GC67)/GC68*-1</f>
        <v>-0.5</v>
      </c>
    </row>
    <row r="68" spans="184:186" ht="14.25" customHeight="1" x14ac:dyDescent="0.35">
      <c r="GB68" s="7">
        <v>2021</v>
      </c>
      <c r="GC68" s="8">
        <f>SUM(FP44:FX44)</f>
        <v>22</v>
      </c>
      <c r="GD68" s="9">
        <f>SUM(GC69-GC68)/GC69*-1</f>
        <v>-0.59259259259259256</v>
      </c>
    </row>
    <row r="69" spans="184:186" ht="14.25" customHeight="1" x14ac:dyDescent="0.35">
      <c r="GB69" s="7">
        <v>2020</v>
      </c>
      <c r="GC69" s="8">
        <f>SUM(FP45:FX45)</f>
        <v>54</v>
      </c>
      <c r="GD69" s="9"/>
    </row>
    <row r="70" spans="184:186" ht="14.25" customHeight="1" x14ac:dyDescent="0.3"/>
    <row r="71" spans="184:186" ht="14.25" customHeight="1" x14ac:dyDescent="0.3"/>
    <row r="72" spans="184:186" ht="14.25" customHeight="1" x14ac:dyDescent="0.3"/>
    <row r="73" spans="184:186" ht="14.25" customHeight="1" x14ac:dyDescent="0.3"/>
    <row r="74" spans="184:186" ht="14.25" customHeight="1" x14ac:dyDescent="0.3"/>
    <row r="75" spans="184:186" ht="14.25" customHeight="1" x14ac:dyDescent="0.3"/>
    <row r="76" spans="184:186" ht="14.25" customHeight="1" x14ac:dyDescent="0.3"/>
    <row r="77" spans="184:186" ht="14.25" customHeight="1" x14ac:dyDescent="0.3"/>
    <row r="78" spans="184:186" ht="14.25" customHeight="1" x14ac:dyDescent="0.3"/>
    <row r="79" spans="184:186" ht="14.25" customHeight="1" x14ac:dyDescent="0.3"/>
    <row r="80" spans="184:186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  <row r="1002" ht="14.25" customHeight="1" x14ac:dyDescent="0.3"/>
    <row r="1003" ht="14.25" customHeight="1" x14ac:dyDescent="0.3"/>
    <row r="1004" ht="14.25" customHeight="1" x14ac:dyDescent="0.3"/>
    <row r="1005" ht="14.25" customHeight="1" x14ac:dyDescent="0.3"/>
    <row r="1006" ht="14.25" customHeight="1" x14ac:dyDescent="0.3"/>
  </sheetData>
  <mergeCells count="3">
    <mergeCell ref="GB64:GD64"/>
    <mergeCell ref="GB56:GD56"/>
    <mergeCell ref="FX56:FZ56"/>
  </mergeCells>
  <phoneticPr fontId="28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5"/>
  <sheetViews>
    <sheetView workbookViewId="0">
      <pane xSplit="1" ySplit="1" topLeftCell="GU70" activePane="bottomRight" state="frozen"/>
      <selection pane="topRight" activeCell="B1" sqref="B1"/>
      <selection pane="bottomLeft" activeCell="A2" sqref="A2"/>
      <selection pane="bottomRight" activeCell="HA101" sqref="HA101:HC103"/>
    </sheetView>
  </sheetViews>
  <sheetFormatPr defaultColWidth="12.58203125" defaultRowHeight="15" customHeight="1" x14ac:dyDescent="0.3"/>
  <cols>
    <col min="1" max="1" width="16.58203125" customWidth="1"/>
    <col min="2" max="8" width="5.58203125" customWidth="1"/>
    <col min="9" max="9" width="6.08203125" customWidth="1"/>
    <col min="10" max="10" width="5.58203125" customWidth="1"/>
    <col min="11" max="11" width="6.08203125" customWidth="1"/>
    <col min="12" max="12" width="5.5" customWidth="1"/>
    <col min="13" max="13" width="5" customWidth="1"/>
    <col min="14" max="14" width="5.9140625" customWidth="1"/>
    <col min="15" max="16" width="5.58203125" customWidth="1"/>
    <col min="17" max="17" width="6.08203125" customWidth="1"/>
    <col min="18" max="18" width="5.9140625" customWidth="1"/>
    <col min="19" max="77" width="9.4140625" customWidth="1"/>
    <col min="78" max="78" width="9.58203125" customWidth="1"/>
    <col min="79" max="146" width="9.4140625" customWidth="1"/>
    <col min="147" max="165" width="9.58203125" customWidth="1"/>
    <col min="166" max="170" width="9.4140625" customWidth="1"/>
    <col min="171" max="172" width="7.58203125" customWidth="1"/>
    <col min="173" max="173" width="9.4140625" customWidth="1"/>
    <col min="174" max="176" width="7.58203125" customWidth="1"/>
    <col min="177" max="177" width="13.5" customWidth="1"/>
    <col min="178" max="181" width="9.5" customWidth="1"/>
    <col min="182" max="184" width="7.58203125" customWidth="1"/>
    <col min="185" max="185" width="9" customWidth="1"/>
    <col min="186" max="186" width="12.9140625" customWidth="1"/>
    <col min="187" max="190" width="9.9140625" bestFit="1" customWidth="1"/>
    <col min="191" max="193" width="7.58203125" customWidth="1"/>
    <col min="194" max="196" width="10.4140625" customWidth="1"/>
    <col min="197" max="197" width="8" customWidth="1"/>
    <col min="198" max="198" width="11.58203125" customWidth="1"/>
    <col min="199" max="199" width="10.9140625" bestFit="1" customWidth="1"/>
    <col min="206" max="206" width="16.25" customWidth="1"/>
  </cols>
  <sheetData>
    <row r="1" spans="1:258" ht="14.25" customHeight="1" x14ac:dyDescent="0.35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35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101</v>
      </c>
      <c r="HP2" s="10">
        <f>'Raw Data'!ID45</f>
        <v>137</v>
      </c>
      <c r="HQ2" s="10">
        <f>'Raw Data'!IE45</f>
        <v>193</v>
      </c>
      <c r="HR2" s="10">
        <f>'Raw Data'!IF45</f>
        <v>166</v>
      </c>
      <c r="HS2" s="10">
        <f>'Raw Data'!IG45</f>
        <v>185</v>
      </c>
      <c r="HT2" s="10">
        <f>'Raw Data'!IH45</f>
        <v>189</v>
      </c>
      <c r="HU2" s="10">
        <f>'Raw Data'!II45</f>
        <v>126</v>
      </c>
      <c r="HV2" s="10">
        <f>'Raw Data'!IJ45</f>
        <v>143</v>
      </c>
      <c r="HW2" s="10">
        <f>'Raw Data'!IK45</f>
        <v>166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35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72043087</v>
      </c>
      <c r="HP3" s="31">
        <f>'Raw Data'!ID69</f>
        <v>77678473</v>
      </c>
      <c r="HQ3" s="31">
        <f>'Raw Data'!IE69</f>
        <v>135010870</v>
      </c>
      <c r="HR3" s="31">
        <f>'Raw Data'!IF69</f>
        <v>105684431</v>
      </c>
      <c r="HS3" s="31">
        <f>'Raw Data'!IG69</f>
        <v>127769028</v>
      </c>
      <c r="HT3" s="31">
        <f>'Raw Data'!IH69</f>
        <v>141557759</v>
      </c>
      <c r="HU3" s="31">
        <f>'Raw Data'!II69</f>
        <v>77712888</v>
      </c>
      <c r="HV3" s="31">
        <f>'Raw Data'!IJ69</f>
        <v>93198603</v>
      </c>
      <c r="HW3" s="31">
        <f>'Raw Data'!IK69</f>
        <v>104497254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35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35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35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713297</v>
      </c>
      <c r="HP6" s="31">
        <f>'Raw Data'!ID67</f>
        <v>566966</v>
      </c>
      <c r="HQ6" s="31">
        <f>'Raw Data'!IE67</f>
        <v>699538</v>
      </c>
      <c r="HR6" s="31">
        <f>'Raw Data'!IF67</f>
        <v>652373</v>
      </c>
      <c r="HS6" s="31">
        <f>'Raw Data'!IG67</f>
        <v>690943</v>
      </c>
      <c r="HT6" s="31">
        <f>'Raw Data'!IH67</f>
        <v>748942</v>
      </c>
      <c r="HU6" s="31">
        <f>'Raw Data'!II67</f>
        <v>616768</v>
      </c>
      <c r="HV6" s="31">
        <f>'Raw Data'!IJ67</f>
        <v>651738</v>
      </c>
      <c r="HW6" s="31">
        <f>'Raw Data'!IK67</f>
        <v>629501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35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72043087</v>
      </c>
      <c r="HP7" s="31">
        <f>'Raw Data'!ID69</f>
        <v>77678473</v>
      </c>
      <c r="HQ7" s="31">
        <f>'Raw Data'!IE69</f>
        <v>135010870</v>
      </c>
      <c r="HR7" s="31">
        <f>'Raw Data'!IF69</f>
        <v>105684431</v>
      </c>
      <c r="HS7" s="31">
        <f>'Raw Data'!IG69</f>
        <v>127769028</v>
      </c>
      <c r="HT7" s="31">
        <f>'Raw Data'!IH69</f>
        <v>141557759</v>
      </c>
      <c r="HU7" s="31">
        <f>'Raw Data'!II69</f>
        <v>77712888</v>
      </c>
      <c r="HV7" s="31">
        <f>'Raw Data'!IJ69</f>
        <v>93198603</v>
      </c>
      <c r="HW7" s="31">
        <f>'Raw Data'!IK69</f>
        <v>104497254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35">
      <c r="A8" s="4"/>
    </row>
    <row r="9" spans="1:258" ht="14.25" customHeight="1" x14ac:dyDescent="0.35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35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582500</v>
      </c>
      <c r="HP10" s="31">
        <f>'Raw Data'!ID68</f>
        <v>470000</v>
      </c>
      <c r="HQ10" s="31">
        <f>'Raw Data'!IE68</f>
        <v>550000</v>
      </c>
      <c r="HR10" s="31">
        <f>'Raw Data'!IF68</f>
        <v>544950</v>
      </c>
      <c r="HS10" s="31">
        <f>'Raw Data'!IG68</f>
        <v>539000</v>
      </c>
      <c r="HT10" s="31">
        <f>'Raw Data'!IH68</f>
        <v>599000</v>
      </c>
      <c r="HU10" s="31">
        <f>'Raw Data'!II68</f>
        <v>559499</v>
      </c>
      <c r="HV10" s="31">
        <f>'Raw Data'!IJ68</f>
        <v>515000</v>
      </c>
      <c r="HW10" s="31">
        <f>'Raw Data'!IK68</f>
        <v>525000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35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101</v>
      </c>
      <c r="HP11" s="10">
        <f>'Raw Data'!ID45</f>
        <v>137</v>
      </c>
      <c r="HQ11" s="10">
        <f>'Raw Data'!IE45</f>
        <v>193</v>
      </c>
      <c r="HR11" s="10">
        <f>'Raw Data'!IF45</f>
        <v>166</v>
      </c>
      <c r="HS11" s="10">
        <f>'Raw Data'!IG45</f>
        <v>185</v>
      </c>
      <c r="HT11" s="10">
        <f>'Raw Data'!IH45</f>
        <v>189</v>
      </c>
      <c r="HU11" s="10">
        <f>'Raw Data'!II45</f>
        <v>126</v>
      </c>
      <c r="HV11" s="10">
        <f>'Raw Data'!IJ45</f>
        <v>143</v>
      </c>
      <c r="HW11" s="10">
        <f>'Raw Data'!IK45</f>
        <v>166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35">
      <c r="A12" s="4"/>
    </row>
    <row r="13" spans="1:258" ht="14.25" customHeight="1" x14ac:dyDescent="0.35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35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629900</v>
      </c>
      <c r="HP14" s="31">
        <f>'Raw Data'!ID76</f>
        <v>500000</v>
      </c>
      <c r="HQ14" s="31">
        <f>'Raw Data'!IE76</f>
        <v>573750</v>
      </c>
      <c r="HR14" s="31">
        <f>'Raw Data'!IF76</f>
        <v>585000</v>
      </c>
      <c r="HS14" s="31">
        <f>'Raw Data'!IG76</f>
        <v>590000</v>
      </c>
      <c r="HT14" s="31">
        <f>'Raw Data'!IH76</f>
        <v>627500</v>
      </c>
      <c r="HU14" s="31">
        <f>'Raw Data'!II76</f>
        <v>602450</v>
      </c>
      <c r="HV14" s="31">
        <f>'Raw Data'!IJ76</f>
        <v>525000</v>
      </c>
      <c r="HW14" s="31">
        <f>'Raw Data'!IK76</f>
        <v>588000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35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79</v>
      </c>
      <c r="HP15" s="10">
        <f>'Raw Data'!ID74</f>
        <v>106</v>
      </c>
      <c r="HQ15" s="10">
        <f>'Raw Data'!IE74</f>
        <v>162</v>
      </c>
      <c r="HR15" s="10">
        <f>'Raw Data'!IF74</f>
        <v>133</v>
      </c>
      <c r="HS15" s="10">
        <f>'Raw Data'!IG74</f>
        <v>149</v>
      </c>
      <c r="HT15" s="10">
        <f>'Raw Data'!IH74</f>
        <v>162</v>
      </c>
      <c r="HU15" s="10">
        <f>'Raw Data'!II74</f>
        <v>102</v>
      </c>
      <c r="HV15" s="10">
        <f>'Raw Data'!IJ74</f>
        <v>111</v>
      </c>
      <c r="HW15" s="10">
        <f>'Raw Data'!IK74</f>
        <v>140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35">
      <c r="A16" s="4"/>
    </row>
    <row r="17" spans="1:258" ht="14.25" customHeight="1" x14ac:dyDescent="0.35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35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399000</v>
      </c>
      <c r="HR18" s="31">
        <f>'Raw Data'!IF81</f>
        <v>425500</v>
      </c>
      <c r="HS18" s="31">
        <f>'Raw Data'!IG81</f>
        <v>395000</v>
      </c>
      <c r="HT18" s="31">
        <f>'Raw Data'!IH81</f>
        <v>480500</v>
      </c>
      <c r="HU18" s="31">
        <f>'Raw Data'!II81</f>
        <v>417500</v>
      </c>
      <c r="HV18" s="31">
        <f>'Raw Data'!IJ81</f>
        <v>515000</v>
      </c>
      <c r="HW18" s="31">
        <f>'Raw Data'!IK81</f>
        <v>475000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35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25</v>
      </c>
      <c r="HR19" s="10">
        <f>'Raw Data'!IF79</f>
        <v>22</v>
      </c>
      <c r="HS19" s="10">
        <f>'Raw Data'!IG79</f>
        <v>26</v>
      </c>
      <c r="HT19" s="10">
        <f>'Raw Data'!IH79</f>
        <v>18</v>
      </c>
      <c r="HU19" s="10">
        <f>'Raw Data'!II79</f>
        <v>17</v>
      </c>
      <c r="HV19" s="10">
        <f>'Raw Data'!IJ79</f>
        <v>15</v>
      </c>
      <c r="HW19" s="10">
        <f>'Raw Data'!IK79</f>
        <v>15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35">
      <c r="A20" s="4"/>
    </row>
    <row r="21" spans="1:258" ht="14.25" customHeight="1" x14ac:dyDescent="0.35">
      <c r="A21" s="4"/>
    </row>
    <row r="22" spans="1:258" ht="14.25" customHeight="1" x14ac:dyDescent="0.35">
      <c r="A22" s="4" t="s">
        <v>93</v>
      </c>
      <c r="GW22" s="2" t="s">
        <v>93</v>
      </c>
    </row>
    <row r="23" spans="1:258" ht="14.25" customHeight="1" x14ac:dyDescent="0.35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35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35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35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35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35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35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35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35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35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35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35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35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35">
      <c r="A36" s="4">
        <v>2023</v>
      </c>
      <c r="GX36" s="4">
        <v>2023</v>
      </c>
      <c r="GY36" s="32">
        <f>HO6</f>
        <v>713297</v>
      </c>
      <c r="GZ36" s="32">
        <f t="shared" ref="GZ36:HJ36" si="16">HP6</f>
        <v>566966</v>
      </c>
      <c r="HA36" s="32">
        <f t="shared" si="16"/>
        <v>699538</v>
      </c>
      <c r="HB36" s="32">
        <f t="shared" si="16"/>
        <v>652373</v>
      </c>
      <c r="HC36" s="32">
        <f t="shared" si="16"/>
        <v>690943</v>
      </c>
      <c r="HD36" s="32">
        <f t="shared" si="16"/>
        <v>748942</v>
      </c>
      <c r="HE36" s="32">
        <f t="shared" si="16"/>
        <v>616768</v>
      </c>
      <c r="HF36" s="32">
        <f t="shared" si="16"/>
        <v>651738</v>
      </c>
      <c r="HG36" s="32">
        <f t="shared" si="16"/>
        <v>629501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"/>
    <row r="38" spans="1:219" ht="14.25" customHeight="1" x14ac:dyDescent="0.35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35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35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35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35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35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35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35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35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35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35">
      <c r="A48" s="4">
        <v>2023</v>
      </c>
      <c r="GX48" s="190">
        <v>2023</v>
      </c>
      <c r="GY48" s="32">
        <f>HO10</f>
        <v>582500</v>
      </c>
      <c r="GZ48" s="32">
        <f t="shared" ref="GZ48:HJ48" si="25">HP10</f>
        <v>470000</v>
      </c>
      <c r="HA48" s="32">
        <f t="shared" si="25"/>
        <v>550000</v>
      </c>
      <c r="HB48" s="32">
        <f t="shared" si="25"/>
        <v>544950</v>
      </c>
      <c r="HC48" s="32">
        <f t="shared" si="25"/>
        <v>539000</v>
      </c>
      <c r="HD48" s="32">
        <f t="shared" si="25"/>
        <v>599000</v>
      </c>
      <c r="HE48" s="32">
        <f t="shared" si="25"/>
        <v>559499</v>
      </c>
      <c r="HF48" s="32">
        <f t="shared" si="25"/>
        <v>515000</v>
      </c>
      <c r="HG48" s="32">
        <f t="shared" si="25"/>
        <v>525000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"/>
    <row r="50" spans="1:219" ht="14.25" customHeight="1" x14ac:dyDescent="0.35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35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35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35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35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35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35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35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35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35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35">
      <c r="A60" s="4">
        <v>2023</v>
      </c>
      <c r="GX60" s="192">
        <v>2023</v>
      </c>
      <c r="GY60" s="193">
        <f>HO14</f>
        <v>629900</v>
      </c>
      <c r="GZ60" s="193">
        <f>HP14</f>
        <v>500000</v>
      </c>
      <c r="HA60" s="193">
        <f t="shared" ref="HA60:HJ60" si="34">HQ14</f>
        <v>573750</v>
      </c>
      <c r="HB60" s="193">
        <f t="shared" si="34"/>
        <v>585000</v>
      </c>
      <c r="HC60" s="193">
        <f t="shared" si="34"/>
        <v>590000</v>
      </c>
      <c r="HD60" s="193">
        <f t="shared" si="34"/>
        <v>627500</v>
      </c>
      <c r="HE60" s="193">
        <f t="shared" si="34"/>
        <v>602450</v>
      </c>
      <c r="HF60" s="193">
        <f t="shared" si="34"/>
        <v>525000</v>
      </c>
      <c r="HG60" s="193">
        <f t="shared" si="34"/>
        <v>588000</v>
      </c>
      <c r="HH60" s="193">
        <f t="shared" si="34"/>
        <v>0</v>
      </c>
      <c r="HI60" s="193">
        <f t="shared" si="34"/>
        <v>0</v>
      </c>
      <c r="HJ60" s="193">
        <f t="shared" si="34"/>
        <v>0</v>
      </c>
    </row>
    <row r="61" spans="1:219" ht="14.25" customHeight="1" x14ac:dyDescent="0.35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35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387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35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35">
      <c r="A64" s="4">
        <v>2016</v>
      </c>
      <c r="GX64" s="2">
        <v>2015</v>
      </c>
      <c r="GY64" s="32">
        <f t="shared" ref="GY64:HJ64" si="35">DW18</f>
        <v>192450</v>
      </c>
      <c r="GZ64" s="32">
        <f t="shared" si="35"/>
        <v>156500</v>
      </c>
      <c r="HA64" s="32">
        <f t="shared" si="35"/>
        <v>245000</v>
      </c>
      <c r="HB64" s="32">
        <f t="shared" si="35"/>
        <v>159500</v>
      </c>
      <c r="HC64" s="32">
        <f t="shared" si="35"/>
        <v>205000</v>
      </c>
      <c r="HD64" s="32">
        <f t="shared" si="35"/>
        <v>252500</v>
      </c>
      <c r="HE64" s="32">
        <f t="shared" si="35"/>
        <v>169000</v>
      </c>
      <c r="HF64" s="32">
        <f t="shared" si="35"/>
        <v>167500</v>
      </c>
      <c r="HG64" s="32">
        <f t="shared" si="35"/>
        <v>259000</v>
      </c>
      <c r="HH64" s="32">
        <f t="shared" si="35"/>
        <v>285000</v>
      </c>
      <c r="HI64" s="32">
        <f t="shared" si="35"/>
        <v>169900</v>
      </c>
      <c r="HJ64" s="32">
        <f t="shared" si="35"/>
        <v>243000</v>
      </c>
    </row>
    <row r="65" spans="1:219" ht="14.25" hidden="1" customHeight="1" x14ac:dyDescent="0.35">
      <c r="A65" s="4">
        <v>2017</v>
      </c>
      <c r="GX65" s="4">
        <v>2016</v>
      </c>
      <c r="GY65" s="32">
        <f t="shared" ref="GY65:HJ65" si="36">EI18</f>
        <v>220200</v>
      </c>
      <c r="GZ65" s="32">
        <f t="shared" si="36"/>
        <v>225000</v>
      </c>
      <c r="HA65" s="32">
        <f t="shared" si="36"/>
        <v>197500</v>
      </c>
      <c r="HB65" s="32">
        <f t="shared" si="36"/>
        <v>249000</v>
      </c>
      <c r="HC65" s="32">
        <f t="shared" si="36"/>
        <v>195000</v>
      </c>
      <c r="HD65" s="32">
        <f t="shared" si="36"/>
        <v>261250</v>
      </c>
      <c r="HE65" s="32">
        <f t="shared" si="36"/>
        <v>265000</v>
      </c>
      <c r="HF65" s="32">
        <f t="shared" si="36"/>
        <v>249450</v>
      </c>
      <c r="HG65" s="32">
        <f t="shared" si="36"/>
        <v>284000</v>
      </c>
      <c r="HH65" s="32">
        <f t="shared" si="36"/>
        <v>233450</v>
      </c>
      <c r="HI65" s="32">
        <f t="shared" si="36"/>
        <v>225000</v>
      </c>
      <c r="HJ65" s="32">
        <f t="shared" si="36"/>
        <v>237375</v>
      </c>
    </row>
    <row r="66" spans="1:219" ht="15" hidden="1" customHeight="1" x14ac:dyDescent="0.35">
      <c r="GX66" s="4">
        <v>2017</v>
      </c>
      <c r="GY66" s="32">
        <f t="shared" ref="GY66:HJ66" si="37">EU18</f>
        <v>284500</v>
      </c>
      <c r="GZ66" s="32">
        <f t="shared" si="37"/>
        <v>265000</v>
      </c>
      <c r="HA66" s="32">
        <f t="shared" si="37"/>
        <v>277500</v>
      </c>
      <c r="HB66" s="32">
        <f t="shared" si="37"/>
        <v>226250</v>
      </c>
      <c r="HC66" s="32">
        <f t="shared" si="37"/>
        <v>236525</v>
      </c>
      <c r="HD66" s="32">
        <f t="shared" si="37"/>
        <v>292009</v>
      </c>
      <c r="HE66" s="32">
        <f t="shared" si="37"/>
        <v>236950</v>
      </c>
      <c r="HF66" s="32">
        <f t="shared" si="37"/>
        <v>259000</v>
      </c>
      <c r="HG66" s="32">
        <f t="shared" si="37"/>
        <v>209950</v>
      </c>
      <c r="HH66" s="32">
        <f t="shared" si="37"/>
        <v>288750</v>
      </c>
      <c r="HI66" s="32">
        <f t="shared" si="37"/>
        <v>284880</v>
      </c>
      <c r="HJ66" s="32">
        <f t="shared" si="37"/>
        <v>320000</v>
      </c>
    </row>
    <row r="67" spans="1:219" ht="14.25" hidden="1" customHeight="1" x14ac:dyDescent="0.35">
      <c r="A67" s="4">
        <v>2018</v>
      </c>
      <c r="GX67" s="4">
        <v>2018</v>
      </c>
      <c r="GY67" s="32">
        <f t="shared" ref="GY67:HJ67" si="38">FG18</f>
        <v>189900</v>
      </c>
      <c r="GZ67" s="32">
        <f t="shared" si="38"/>
        <v>250000</v>
      </c>
      <c r="HA67" s="32">
        <f t="shared" si="38"/>
        <v>238500</v>
      </c>
      <c r="HB67" s="32">
        <f t="shared" si="38"/>
        <v>264750</v>
      </c>
      <c r="HC67" s="32">
        <f t="shared" si="38"/>
        <v>239900</v>
      </c>
      <c r="HD67" s="32">
        <f t="shared" si="38"/>
        <v>225000</v>
      </c>
      <c r="HE67" s="32">
        <f t="shared" si="38"/>
        <v>247500</v>
      </c>
      <c r="HF67" s="32">
        <f t="shared" si="38"/>
        <v>195000</v>
      </c>
      <c r="HG67" s="32">
        <f t="shared" si="38"/>
        <v>254000</v>
      </c>
      <c r="HH67" s="32">
        <f t="shared" si="38"/>
        <v>250000</v>
      </c>
      <c r="HI67" s="32">
        <f t="shared" si="38"/>
        <v>320000</v>
      </c>
      <c r="HJ67" s="32">
        <f t="shared" si="38"/>
        <v>264605</v>
      </c>
    </row>
    <row r="68" spans="1:219" ht="14.25" hidden="1" customHeight="1" x14ac:dyDescent="0.35">
      <c r="A68" s="4">
        <v>2019</v>
      </c>
      <c r="GX68" s="4">
        <v>2019</v>
      </c>
      <c r="GY68" s="32">
        <f t="shared" ref="GY68:HJ68" si="39">FS18</f>
        <v>263000</v>
      </c>
      <c r="GZ68" s="32">
        <f t="shared" si="39"/>
        <v>225000</v>
      </c>
      <c r="HA68" s="32">
        <f t="shared" si="39"/>
        <v>234500</v>
      </c>
      <c r="HB68" s="32">
        <f t="shared" si="39"/>
        <v>320000</v>
      </c>
      <c r="HC68" s="32">
        <f t="shared" si="39"/>
        <v>262500</v>
      </c>
      <c r="HD68" s="32">
        <f t="shared" si="39"/>
        <v>300000</v>
      </c>
      <c r="HE68" s="32">
        <f t="shared" si="39"/>
        <v>232000</v>
      </c>
      <c r="HF68" s="32">
        <f t="shared" si="39"/>
        <v>225000</v>
      </c>
      <c r="HG68" s="32">
        <f t="shared" si="39"/>
        <v>226950</v>
      </c>
      <c r="HH68" s="32">
        <f t="shared" si="39"/>
        <v>217500</v>
      </c>
      <c r="HI68" s="32">
        <f t="shared" si="39"/>
        <v>302045</v>
      </c>
      <c r="HJ68" s="32">
        <f t="shared" si="39"/>
        <v>269000</v>
      </c>
    </row>
    <row r="69" spans="1:219" ht="14.25" customHeight="1" x14ac:dyDescent="0.35">
      <c r="A69" s="4">
        <v>2020</v>
      </c>
      <c r="GX69" s="4">
        <v>2020</v>
      </c>
      <c r="GY69" s="32">
        <f t="shared" ref="GY69:HJ69" si="40">GE18</f>
        <v>284900</v>
      </c>
      <c r="GZ69" s="32">
        <f t="shared" si="40"/>
        <v>223000</v>
      </c>
      <c r="HA69" s="32">
        <f t="shared" si="40"/>
        <v>202950</v>
      </c>
      <c r="HB69" s="32">
        <f t="shared" si="40"/>
        <v>225000</v>
      </c>
      <c r="HC69" s="32">
        <f t="shared" si="40"/>
        <v>237495</v>
      </c>
      <c r="HD69" s="32">
        <f t="shared" si="40"/>
        <v>269750</v>
      </c>
      <c r="HE69" s="32">
        <f t="shared" si="40"/>
        <v>260000</v>
      </c>
      <c r="HF69" s="32">
        <f t="shared" si="40"/>
        <v>249000</v>
      </c>
      <c r="HG69" s="32">
        <f t="shared" si="40"/>
        <v>262000</v>
      </c>
      <c r="HH69" s="32">
        <f t="shared" si="40"/>
        <v>314500</v>
      </c>
      <c r="HI69" s="32">
        <f t="shared" si="40"/>
        <v>285000</v>
      </c>
      <c r="HJ69" s="32">
        <f t="shared" si="40"/>
        <v>284000</v>
      </c>
    </row>
    <row r="70" spans="1:219" ht="14.25" customHeight="1" x14ac:dyDescent="0.35">
      <c r="A70" s="4">
        <v>2021</v>
      </c>
      <c r="GX70" s="4">
        <v>2021</v>
      </c>
      <c r="GY70" s="32">
        <f t="shared" ref="GY70:HJ70" si="41">GQ18</f>
        <v>320000</v>
      </c>
      <c r="GZ70" s="32">
        <f t="shared" si="41"/>
        <v>295000</v>
      </c>
      <c r="HA70" s="32">
        <f t="shared" si="41"/>
        <v>339000</v>
      </c>
      <c r="HB70" s="32">
        <f t="shared" si="41"/>
        <v>300000</v>
      </c>
      <c r="HC70" s="32">
        <f t="shared" si="41"/>
        <v>349000</v>
      </c>
      <c r="HD70" s="32">
        <f t="shared" si="41"/>
        <v>292000</v>
      </c>
      <c r="HE70" s="32">
        <f t="shared" si="41"/>
        <v>387500</v>
      </c>
      <c r="HF70" s="32">
        <f t="shared" si="41"/>
        <v>373700</v>
      </c>
      <c r="HG70" s="32">
        <f t="shared" si="41"/>
        <v>342500</v>
      </c>
      <c r="HH70" s="32">
        <f t="shared" si="41"/>
        <v>425000</v>
      </c>
      <c r="HI70" s="32">
        <f t="shared" si="41"/>
        <v>315000</v>
      </c>
      <c r="HJ70" s="32">
        <f t="shared" si="41"/>
        <v>435000</v>
      </c>
    </row>
    <row r="71" spans="1:219" ht="14.25" customHeight="1" x14ac:dyDescent="0.35">
      <c r="A71" s="4">
        <v>2022</v>
      </c>
      <c r="GX71" s="4">
        <v>2022</v>
      </c>
      <c r="GY71" s="32">
        <f>HC18</f>
        <v>365000</v>
      </c>
      <c r="GZ71" s="32">
        <f t="shared" ref="GZ71:HJ71" si="42">HD18</f>
        <v>392500</v>
      </c>
      <c r="HA71" s="32">
        <f t="shared" si="42"/>
        <v>340850</v>
      </c>
      <c r="HB71" s="32">
        <f t="shared" si="42"/>
        <v>455000</v>
      </c>
      <c r="HC71" s="32">
        <f t="shared" si="42"/>
        <v>381500</v>
      </c>
      <c r="HD71" s="32">
        <f t="shared" si="42"/>
        <v>431750</v>
      </c>
      <c r="HE71" s="32">
        <f t="shared" si="42"/>
        <v>363000</v>
      </c>
      <c r="HF71" s="32">
        <f t="shared" si="42"/>
        <v>385000</v>
      </c>
      <c r="HG71" s="32">
        <f t="shared" si="42"/>
        <v>433500</v>
      </c>
      <c r="HH71" s="32">
        <f t="shared" si="42"/>
        <v>387250</v>
      </c>
      <c r="HI71" s="32">
        <f t="shared" si="42"/>
        <v>390000</v>
      </c>
      <c r="HJ71" s="32">
        <f t="shared" si="42"/>
        <v>347000</v>
      </c>
    </row>
    <row r="72" spans="1:219" ht="14.25" customHeight="1" x14ac:dyDescent="0.35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>
        <f t="shared" ref="HA72:HJ72" si="43">HQ18</f>
        <v>399000</v>
      </c>
      <c r="HB72" s="32">
        <f t="shared" si="43"/>
        <v>425500</v>
      </c>
      <c r="HC72" s="32">
        <f t="shared" si="43"/>
        <v>395000</v>
      </c>
      <c r="HD72" s="32">
        <f t="shared" si="43"/>
        <v>480500</v>
      </c>
      <c r="HE72" s="32">
        <f t="shared" si="43"/>
        <v>417500</v>
      </c>
      <c r="HF72" s="32">
        <f t="shared" si="43"/>
        <v>515000</v>
      </c>
      <c r="HG72" s="32">
        <f t="shared" si="43"/>
        <v>475000</v>
      </c>
      <c r="HH72" s="32">
        <f t="shared" si="43"/>
        <v>0</v>
      </c>
      <c r="HI72" s="32">
        <f t="shared" si="43"/>
        <v>0</v>
      </c>
      <c r="HJ72" s="32">
        <f t="shared" si="43"/>
        <v>0</v>
      </c>
    </row>
    <row r="73" spans="1:219" ht="14.25" customHeight="1" x14ac:dyDescent="0.35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35">
      <c r="A74" s="4"/>
      <c r="GX74" s="4"/>
      <c r="GY74" s="32"/>
    </row>
    <row r="75" spans="1:219" ht="15" customHeight="1" x14ac:dyDescent="0.35">
      <c r="A75" s="4"/>
    </row>
    <row r="76" spans="1:219" ht="14.25" customHeight="1" thickBot="1" x14ac:dyDescent="0.4">
      <c r="A76" s="4"/>
      <c r="GW76" s="257" t="s">
        <v>96</v>
      </c>
      <c r="GX76" s="258"/>
      <c r="GY76" s="259"/>
      <c r="HA76" s="257" t="s">
        <v>97</v>
      </c>
      <c r="HB76" s="258"/>
      <c r="HC76" s="259"/>
      <c r="HE76" s="257" t="s">
        <v>94</v>
      </c>
      <c r="HF76" s="258"/>
      <c r="HG76" s="259"/>
      <c r="HI76" s="257" t="s">
        <v>95</v>
      </c>
      <c r="HJ76" s="258"/>
      <c r="HK76" s="259"/>
    </row>
    <row r="77" spans="1:219" ht="14.25" customHeight="1" thickTop="1" x14ac:dyDescent="0.35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35">
      <c r="A78" s="4"/>
      <c r="GW78" s="7" t="s">
        <v>424</v>
      </c>
      <c r="GX78" s="35">
        <f>HG36</f>
        <v>629501</v>
      </c>
      <c r="GY78" s="9">
        <f>(GX78-GX79)/GX79</f>
        <v>-9.1950176344582357E-2</v>
      </c>
      <c r="HA78" s="7" t="s">
        <v>424</v>
      </c>
      <c r="HB78" s="35">
        <f>HG48</f>
        <v>525000</v>
      </c>
      <c r="HC78" s="9">
        <f>(HB78-HB79)/HB79</f>
        <v>-0.11764705882352941</v>
      </c>
      <c r="HE78" s="7" t="s">
        <v>424</v>
      </c>
      <c r="HF78" s="35">
        <f>HG60</f>
        <v>588000</v>
      </c>
      <c r="HG78" s="9">
        <f>(HF78-HF79)/HF79</f>
        <v>-7.4015748031496062E-2</v>
      </c>
      <c r="HI78" s="7" t="s">
        <v>424</v>
      </c>
      <c r="HJ78" s="35">
        <f>HG72</f>
        <v>475000</v>
      </c>
      <c r="HK78" s="9">
        <f>(HJ78-HJ79)/HJ79</f>
        <v>9.5732410611303345E-2</v>
      </c>
    </row>
    <row r="79" spans="1:219" ht="14.25" customHeight="1" x14ac:dyDescent="0.35">
      <c r="A79" s="4"/>
      <c r="GW79" s="7" t="s">
        <v>425</v>
      </c>
      <c r="GX79" s="35">
        <f>HG35</f>
        <v>693245</v>
      </c>
      <c r="GY79" s="9">
        <f>(GX79-GX80)/GX80</f>
        <v>0.11960522426988938</v>
      </c>
      <c r="HA79" s="7" t="s">
        <v>425</v>
      </c>
      <c r="HB79" s="35">
        <f>HG47</f>
        <v>595000</v>
      </c>
      <c r="HC79" s="9">
        <f>(HB79-HB80)/HB80</f>
        <v>0.20202020202020202</v>
      </c>
      <c r="HE79" s="7" t="s">
        <v>425</v>
      </c>
      <c r="HF79" s="35">
        <f>HG59</f>
        <v>635000</v>
      </c>
      <c r="HG79" s="9">
        <f>(HF79-HF80)/HF80</f>
        <v>0.26054590570719605</v>
      </c>
      <c r="HI79" s="7" t="s">
        <v>425</v>
      </c>
      <c r="HJ79" s="35">
        <f>HG71</f>
        <v>433500</v>
      </c>
      <c r="HK79" s="9">
        <f>(HJ79-HJ80)/HJ80</f>
        <v>0.26569343065693429</v>
      </c>
    </row>
    <row r="80" spans="1:219" ht="14.25" customHeight="1" x14ac:dyDescent="0.35">
      <c r="A80" s="4"/>
      <c r="GW80" s="185" t="s">
        <v>426</v>
      </c>
      <c r="GX80" s="35">
        <f>HG34</f>
        <v>619187</v>
      </c>
      <c r="GY80" s="9">
        <f>(GX80-GX81)/GX81</f>
        <v>0.26344324078362874</v>
      </c>
      <c r="HA80" s="185" t="s">
        <v>426</v>
      </c>
      <c r="HB80" s="35">
        <f>HG46</f>
        <v>495000</v>
      </c>
      <c r="HC80" s="9">
        <f>(HB80-HB81)/HB81</f>
        <v>0.16965973534971646</v>
      </c>
      <c r="HE80" s="185" t="s">
        <v>426</v>
      </c>
      <c r="HF80" s="35">
        <f>HG58</f>
        <v>503750</v>
      </c>
      <c r="HG80" s="9">
        <f>(HF80-HF81)/HF81</f>
        <v>0.10109289617486339</v>
      </c>
      <c r="HI80" s="185" t="s">
        <v>426</v>
      </c>
      <c r="HJ80" s="35">
        <f>HG70</f>
        <v>342500</v>
      </c>
      <c r="HK80" s="9">
        <f>(HJ80-HJ81)/HJ81</f>
        <v>0.30725190839694655</v>
      </c>
    </row>
    <row r="81" spans="1:219" ht="14.25" customHeight="1" x14ac:dyDescent="0.35">
      <c r="A81" s="4"/>
      <c r="GW81" s="7" t="s">
        <v>427</v>
      </c>
      <c r="GX81" s="35">
        <f>HG33</f>
        <v>490079</v>
      </c>
      <c r="GY81" s="9"/>
      <c r="HA81" s="7" t="s">
        <v>427</v>
      </c>
      <c r="HB81" s="35">
        <f>HG45</f>
        <v>423200</v>
      </c>
      <c r="HC81" s="9"/>
      <c r="HE81" s="7" t="s">
        <v>427</v>
      </c>
      <c r="HF81" s="35">
        <f>HG57</f>
        <v>457500</v>
      </c>
      <c r="HG81" s="9"/>
      <c r="HI81" s="7" t="s">
        <v>427</v>
      </c>
      <c r="HJ81" s="35">
        <f>HG69</f>
        <v>262000</v>
      </c>
      <c r="HK81" s="9"/>
    </row>
    <row r="82" spans="1:219" ht="14.25" customHeight="1" x14ac:dyDescent="0.35">
      <c r="A82" s="4"/>
      <c r="GW82" s="235"/>
      <c r="GX82" s="236"/>
      <c r="GY82" s="237"/>
      <c r="HA82" s="238"/>
      <c r="HB82" s="236"/>
      <c r="HC82" s="237"/>
      <c r="HE82" s="238"/>
      <c r="HF82" s="236"/>
      <c r="HG82" s="237"/>
      <c r="HI82" s="177"/>
      <c r="HJ82" s="36"/>
      <c r="HK82" s="22"/>
    </row>
    <row r="83" spans="1:219" ht="14.25" customHeight="1" x14ac:dyDescent="0.3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35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35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386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35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35">
      <c r="A87" s="4">
        <v>2017</v>
      </c>
      <c r="GY87" s="4" t="s">
        <v>0</v>
      </c>
      <c r="GZ87" s="2">
        <f t="shared" ref="GZ87:HG87" si="44">DX2</f>
        <v>105</v>
      </c>
      <c r="HA87" s="2">
        <f t="shared" si="44"/>
        <v>140</v>
      </c>
      <c r="HB87" s="2">
        <f t="shared" si="44"/>
        <v>153</v>
      </c>
      <c r="HC87" s="2">
        <f t="shared" si="44"/>
        <v>202</v>
      </c>
      <c r="HD87" s="2">
        <f t="shared" si="44"/>
        <v>185</v>
      </c>
      <c r="HE87" s="2">
        <f t="shared" si="44"/>
        <v>171</v>
      </c>
      <c r="HF87" s="2">
        <f t="shared" si="44"/>
        <v>146</v>
      </c>
      <c r="HG87" s="2">
        <f t="shared" si="44"/>
        <v>143</v>
      </c>
      <c r="HH87" s="2">
        <f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35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35">
      <c r="GX89" s="4">
        <v>2016</v>
      </c>
      <c r="GY89" s="190">
        <f>EI2</f>
        <v>111</v>
      </c>
      <c r="GZ89" s="4">
        <f t="shared" ref="GZ89:HG89" si="46">EV2</f>
        <v>129</v>
      </c>
      <c r="HA89" s="4">
        <f t="shared" si="46"/>
        <v>180</v>
      </c>
      <c r="HB89" s="4">
        <f t="shared" si="46"/>
        <v>180</v>
      </c>
      <c r="HC89" s="4">
        <f t="shared" si="46"/>
        <v>203</v>
      </c>
      <c r="HD89" s="4">
        <f t="shared" si="46"/>
        <v>218</v>
      </c>
      <c r="HE89" s="4">
        <f t="shared" si="46"/>
        <v>136</v>
      </c>
      <c r="HF89" s="4">
        <f t="shared" si="46"/>
        <v>171</v>
      </c>
      <c r="HG89" s="4">
        <f t="shared" si="46"/>
        <v>162</v>
      </c>
      <c r="HH89" s="4">
        <f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35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7">FH2</f>
        <v>89</v>
      </c>
      <c r="HA90" s="4">
        <f t="shared" si="47"/>
        <v>187</v>
      </c>
      <c r="HB90" s="4">
        <f t="shared" si="47"/>
        <v>186</v>
      </c>
      <c r="HC90" s="4">
        <f t="shared" si="47"/>
        <v>219</v>
      </c>
      <c r="HD90" s="4">
        <f t="shared" si="47"/>
        <v>188</v>
      </c>
      <c r="HE90" s="4">
        <f t="shared" si="47"/>
        <v>172</v>
      </c>
      <c r="HF90" s="4">
        <f t="shared" si="47"/>
        <v>189</v>
      </c>
      <c r="HG90" s="4">
        <f t="shared" si="47"/>
        <v>142</v>
      </c>
      <c r="HH90" s="4">
        <f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35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48">FT2</f>
        <v>123</v>
      </c>
      <c r="HA91" s="4">
        <f t="shared" si="48"/>
        <v>184</v>
      </c>
      <c r="HB91" s="4">
        <f t="shared" si="48"/>
        <v>189</v>
      </c>
      <c r="HC91" s="4">
        <f t="shared" si="48"/>
        <v>217</v>
      </c>
      <c r="HD91" s="4">
        <f t="shared" si="48"/>
        <v>190</v>
      </c>
      <c r="HE91" s="4">
        <f t="shared" si="48"/>
        <v>185</v>
      </c>
      <c r="HF91" s="4">
        <f t="shared" si="48"/>
        <v>201</v>
      </c>
      <c r="HG91" s="4">
        <f t="shared" si="48"/>
        <v>162</v>
      </c>
      <c r="HH91" s="4">
        <f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35">
      <c r="GX92" s="4">
        <v>2019</v>
      </c>
      <c r="GY92" s="4">
        <f t="shared" ref="GY92:HG92" si="49">FS2</f>
        <v>119</v>
      </c>
      <c r="GZ92" s="4">
        <f t="shared" si="49"/>
        <v>123</v>
      </c>
      <c r="HA92" s="4">
        <f t="shared" si="49"/>
        <v>184</v>
      </c>
      <c r="HB92" s="4">
        <f t="shared" si="49"/>
        <v>189</v>
      </c>
      <c r="HC92" s="4">
        <f t="shared" si="49"/>
        <v>217</v>
      </c>
      <c r="HD92" s="4">
        <f t="shared" si="49"/>
        <v>190</v>
      </c>
      <c r="HE92" s="4">
        <f t="shared" si="49"/>
        <v>185</v>
      </c>
      <c r="HF92" s="4">
        <f t="shared" si="49"/>
        <v>201</v>
      </c>
      <c r="HG92" s="4">
        <f t="shared" si="49"/>
        <v>162</v>
      </c>
      <c r="HH92" s="4">
        <f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35">
      <c r="A93" s="4">
        <v>2020</v>
      </c>
      <c r="GX93" s="4">
        <v>2020</v>
      </c>
      <c r="GY93" s="4">
        <f t="shared" ref="GY93:HG93" si="50">GE2</f>
        <v>148</v>
      </c>
      <c r="GZ93" s="4">
        <f t="shared" si="50"/>
        <v>146</v>
      </c>
      <c r="HA93" s="4">
        <f t="shared" si="50"/>
        <v>198</v>
      </c>
      <c r="HB93" s="4">
        <f t="shared" si="50"/>
        <v>154</v>
      </c>
      <c r="HC93" s="4">
        <f t="shared" si="50"/>
        <v>150</v>
      </c>
      <c r="HD93" s="4">
        <f t="shared" si="50"/>
        <v>221</v>
      </c>
      <c r="HE93" s="4">
        <f t="shared" si="50"/>
        <v>396</v>
      </c>
      <c r="HF93" s="4">
        <f t="shared" si="50"/>
        <v>322</v>
      </c>
      <c r="HG93" s="4">
        <f t="shared" si="50"/>
        <v>358</v>
      </c>
      <c r="HH93" s="4">
        <f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35">
      <c r="A94" s="4">
        <v>2021</v>
      </c>
      <c r="GX94" s="4">
        <v>2021</v>
      </c>
      <c r="GY94" s="4">
        <f t="shared" ref="GY94:HG94" si="51">GQ2</f>
        <v>263</v>
      </c>
      <c r="GZ94" s="4">
        <f t="shared" si="51"/>
        <v>237</v>
      </c>
      <c r="HA94" s="4">
        <f t="shared" si="51"/>
        <v>377</v>
      </c>
      <c r="HB94" s="4">
        <f t="shared" si="51"/>
        <v>349</v>
      </c>
      <c r="HC94" s="4">
        <f t="shared" si="51"/>
        <v>337</v>
      </c>
      <c r="HD94" s="4">
        <f t="shared" si="51"/>
        <v>326</v>
      </c>
      <c r="HE94" s="4">
        <f t="shared" si="51"/>
        <v>263</v>
      </c>
      <c r="HF94" s="4">
        <f t="shared" si="51"/>
        <v>234</v>
      </c>
      <c r="HG94" s="4">
        <f t="shared" si="51"/>
        <v>230</v>
      </c>
      <c r="HH94" s="4">
        <f>HL2</f>
        <v>161</v>
      </c>
      <c r="HI94" s="4">
        <f>HM2</f>
        <v>161</v>
      </c>
      <c r="HJ94" s="4">
        <f>HN2</f>
        <v>131</v>
      </c>
    </row>
    <row r="95" spans="1:219" ht="14.25" customHeight="1" x14ac:dyDescent="0.35">
      <c r="A95" s="4">
        <v>2022</v>
      </c>
      <c r="GX95" s="4">
        <v>2022</v>
      </c>
      <c r="GY95" s="4">
        <f t="shared" ref="GY95:HG95" si="52">HC2</f>
        <v>225</v>
      </c>
      <c r="GZ95" s="4">
        <f t="shared" si="52"/>
        <v>182</v>
      </c>
      <c r="HA95" s="4">
        <f t="shared" si="52"/>
        <v>300</v>
      </c>
      <c r="HB95" s="4">
        <f t="shared" si="52"/>
        <v>265</v>
      </c>
      <c r="HC95" s="4">
        <f t="shared" si="52"/>
        <v>247</v>
      </c>
      <c r="HD95" s="4">
        <f t="shared" si="52"/>
        <v>235</v>
      </c>
      <c r="HE95" s="4">
        <f t="shared" si="52"/>
        <v>171</v>
      </c>
      <c r="HF95" s="4">
        <f t="shared" si="52"/>
        <v>201</v>
      </c>
      <c r="HG95" s="4">
        <f t="shared" si="52"/>
        <v>179</v>
      </c>
      <c r="HH95" s="4">
        <f>HL2</f>
        <v>161</v>
      </c>
      <c r="HI95" s="4">
        <f>HM2</f>
        <v>161</v>
      </c>
      <c r="HJ95" s="4">
        <f>HN2</f>
        <v>131</v>
      </c>
    </row>
    <row r="96" spans="1:219" ht="14.25" customHeight="1" x14ac:dyDescent="0.35">
      <c r="A96" s="4">
        <v>2023</v>
      </c>
      <c r="GX96" s="4">
        <v>2023</v>
      </c>
      <c r="GY96" s="4">
        <f>HO2</f>
        <v>101</v>
      </c>
      <c r="GZ96" s="4">
        <f t="shared" ref="GZ96:HJ96" si="53">HP2</f>
        <v>137</v>
      </c>
      <c r="HA96" s="4">
        <f t="shared" si="53"/>
        <v>193</v>
      </c>
      <c r="HB96" s="4">
        <f t="shared" si="53"/>
        <v>166</v>
      </c>
      <c r="HC96" s="4">
        <f t="shared" si="53"/>
        <v>185</v>
      </c>
      <c r="HD96" s="4">
        <f t="shared" si="53"/>
        <v>189</v>
      </c>
      <c r="HE96" s="4">
        <f t="shared" si="53"/>
        <v>126</v>
      </c>
      <c r="HF96" s="4">
        <f t="shared" si="53"/>
        <v>143</v>
      </c>
      <c r="HG96" s="4">
        <f t="shared" si="53"/>
        <v>166</v>
      </c>
      <c r="HH96" s="4">
        <f t="shared" si="53"/>
        <v>0</v>
      </c>
      <c r="HI96" s="4">
        <f t="shared" si="53"/>
        <v>0</v>
      </c>
      <c r="HJ96" s="4">
        <f t="shared" si="53"/>
        <v>0</v>
      </c>
    </row>
    <row r="97" spans="1:236" ht="14.25" customHeight="1" x14ac:dyDescent="0.35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36" ht="14.25" customHeight="1" x14ac:dyDescent="0.35">
      <c r="A98" s="4"/>
    </row>
    <row r="99" spans="1:236" ht="14.25" customHeight="1" thickBot="1" x14ac:dyDescent="0.4">
      <c r="A99" s="4"/>
      <c r="GW99" s="260" t="s">
        <v>100</v>
      </c>
      <c r="GX99" s="260"/>
      <c r="GY99" s="260"/>
      <c r="HA99" s="260" t="s">
        <v>355</v>
      </c>
      <c r="HB99" s="260"/>
      <c r="HC99" s="260"/>
      <c r="HE99" s="260" t="s">
        <v>421</v>
      </c>
      <c r="HF99" s="260"/>
      <c r="HG99" s="260"/>
    </row>
    <row r="100" spans="1:236" ht="14.25" customHeight="1" thickTop="1" x14ac:dyDescent="0.35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  <c r="HE100" s="6" t="s">
        <v>15</v>
      </c>
      <c r="HF100" s="6" t="s">
        <v>16</v>
      </c>
      <c r="HG100" s="6" t="s">
        <v>17</v>
      </c>
    </row>
    <row r="101" spans="1:236" ht="14.25" customHeight="1" x14ac:dyDescent="0.35">
      <c r="A101" s="4"/>
      <c r="GW101" s="7" t="s">
        <v>424</v>
      </c>
      <c r="GX101" s="8">
        <f>HG96</f>
        <v>166</v>
      </c>
      <c r="GY101" s="9">
        <f>(GX101-GX102)/GX102</f>
        <v>-7.2625698324022353E-2</v>
      </c>
      <c r="HA101" s="7">
        <v>2023</v>
      </c>
      <c r="HB101" s="8">
        <f>SUM(GY96:HG96)</f>
        <v>1406</v>
      </c>
      <c r="HC101" s="9">
        <f>(HB101-HB102)/HB102</f>
        <v>-0.29875311720698255</v>
      </c>
      <c r="HD101" s="152"/>
      <c r="HE101" s="7">
        <v>2023</v>
      </c>
      <c r="HF101" s="8">
        <f>SUM(GY118:HG118)</f>
        <v>1144</v>
      </c>
      <c r="HG101" s="9">
        <f>(HF101-HF102)/HF102</f>
        <v>-0.32705882352941179</v>
      </c>
    </row>
    <row r="102" spans="1:236" ht="14.25" customHeight="1" x14ac:dyDescent="0.35">
      <c r="A102" s="4"/>
      <c r="GW102" s="7" t="s">
        <v>425</v>
      </c>
      <c r="GX102" s="8">
        <f>HG95</f>
        <v>179</v>
      </c>
      <c r="GY102" s="9">
        <f>(GX102-GX103)/GX103</f>
        <v>-0.22173913043478261</v>
      </c>
      <c r="HA102" s="7">
        <v>2022</v>
      </c>
      <c r="HB102" s="8">
        <f>SUM(GY95:HG95)</f>
        <v>2005</v>
      </c>
      <c r="HC102" s="9">
        <f>(HB102-HB103)/HB103</f>
        <v>-0.23356269113149847</v>
      </c>
      <c r="HD102" s="152"/>
      <c r="HE102" s="7">
        <v>2022</v>
      </c>
      <c r="HF102" s="8">
        <f>SUM(GY117:HG117)</f>
        <v>1700</v>
      </c>
      <c r="HG102" s="9">
        <f>(HF102-HF103)/HF103</f>
        <v>-0.23698384201077199</v>
      </c>
    </row>
    <row r="103" spans="1:236" ht="14.25" customHeight="1" x14ac:dyDescent="0.35">
      <c r="A103" s="4"/>
      <c r="GW103" s="185" t="s">
        <v>426</v>
      </c>
      <c r="GX103" s="8">
        <f>HG94</f>
        <v>230</v>
      </c>
      <c r="GY103" s="9">
        <f>(GX103-GX104)/GX104</f>
        <v>-0.35754189944134079</v>
      </c>
      <c r="HA103" s="7">
        <v>2021</v>
      </c>
      <c r="HB103" s="8">
        <f>SUM(GY94:HG94)</f>
        <v>2616</v>
      </c>
      <c r="HC103" s="9">
        <f>(HB103-HB104)/HB104</f>
        <v>0.24988055422838032</v>
      </c>
      <c r="HE103" s="7">
        <v>2021</v>
      </c>
      <c r="HF103" s="8">
        <f>SUM(GY116:HG116)</f>
        <v>2228</v>
      </c>
      <c r="HG103" s="9">
        <f>(HF103-HF104)/HF104</f>
        <v>0.26951566951566952</v>
      </c>
    </row>
    <row r="104" spans="1:236" ht="14.25" customHeight="1" x14ac:dyDescent="0.35">
      <c r="A104" s="4"/>
      <c r="GW104" s="7" t="s">
        <v>427</v>
      </c>
      <c r="GX104" s="8">
        <f>HG93</f>
        <v>358</v>
      </c>
      <c r="GY104" s="9"/>
      <c r="HA104" s="7">
        <v>2020</v>
      </c>
      <c r="HB104" s="8">
        <f>SUM(GY93:HG93)</f>
        <v>2093</v>
      </c>
      <c r="HC104" s="9"/>
      <c r="HE104" s="7">
        <v>2020</v>
      </c>
      <c r="HF104" s="8">
        <f>SUM(GY115:HG115)</f>
        <v>1755</v>
      </c>
      <c r="HG104" s="9"/>
    </row>
    <row r="105" spans="1:236" ht="14.25" customHeight="1" x14ac:dyDescent="0.3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36" ht="14.25" customHeight="1" x14ac:dyDescent="0.35">
      <c r="A106" s="33"/>
      <c r="HA106" s="177"/>
      <c r="HH106" s="192"/>
      <c r="HI106" s="159"/>
      <c r="HJ106" s="192"/>
    </row>
    <row r="107" spans="1:236" ht="14.25" customHeight="1" x14ac:dyDescent="0.35">
      <c r="A107" s="4"/>
      <c r="B107" s="12">
        <v>38222</v>
      </c>
      <c r="C107" s="12">
        <v>38253</v>
      </c>
      <c r="D107" s="12">
        <v>38283</v>
      </c>
      <c r="E107" s="12">
        <v>38314</v>
      </c>
      <c r="F107" s="12">
        <v>38344</v>
      </c>
      <c r="G107" s="12">
        <v>38375</v>
      </c>
      <c r="H107" s="12">
        <v>38406</v>
      </c>
      <c r="I107" s="12">
        <v>38434</v>
      </c>
      <c r="J107" s="12">
        <v>38465</v>
      </c>
      <c r="K107" s="12">
        <v>38495</v>
      </c>
      <c r="L107" s="12">
        <v>38526</v>
      </c>
      <c r="M107" s="12">
        <v>38556</v>
      </c>
      <c r="N107" s="12">
        <v>38587</v>
      </c>
      <c r="O107" s="12">
        <v>38618</v>
      </c>
      <c r="P107" s="12">
        <v>38648</v>
      </c>
      <c r="Q107" s="12">
        <v>38679</v>
      </c>
      <c r="R107" s="12">
        <v>38709</v>
      </c>
      <c r="S107" s="12">
        <v>38740</v>
      </c>
      <c r="T107" s="12">
        <v>38771</v>
      </c>
      <c r="U107" s="12">
        <v>38799</v>
      </c>
      <c r="V107" s="12">
        <v>38830</v>
      </c>
      <c r="W107" s="12">
        <v>38860</v>
      </c>
      <c r="X107" s="12">
        <v>38891</v>
      </c>
      <c r="Y107" s="12">
        <v>38921</v>
      </c>
      <c r="Z107" s="12">
        <v>38952</v>
      </c>
      <c r="AA107" s="12">
        <v>38983</v>
      </c>
      <c r="AB107" s="12">
        <v>39013</v>
      </c>
      <c r="AC107" s="12">
        <v>39044</v>
      </c>
      <c r="AD107" s="12">
        <v>39074</v>
      </c>
      <c r="AE107" s="12">
        <v>39105</v>
      </c>
      <c r="AF107" s="12">
        <v>39136</v>
      </c>
      <c r="AG107" s="12">
        <v>39164</v>
      </c>
      <c r="AH107" s="12">
        <v>39195</v>
      </c>
      <c r="AI107" s="12">
        <v>39225</v>
      </c>
      <c r="AJ107" s="12">
        <v>39256</v>
      </c>
      <c r="AK107" s="12">
        <v>39286</v>
      </c>
      <c r="AL107" s="12">
        <v>39317</v>
      </c>
      <c r="AM107" s="12">
        <v>39348</v>
      </c>
      <c r="AN107" s="12">
        <v>39378</v>
      </c>
      <c r="AO107" s="12">
        <v>39409</v>
      </c>
      <c r="AP107" s="12">
        <v>39439</v>
      </c>
      <c r="AQ107" s="12">
        <v>39470</v>
      </c>
      <c r="AR107" s="12">
        <v>39501</v>
      </c>
      <c r="AS107" s="12">
        <v>39530</v>
      </c>
      <c r="AT107" s="12">
        <v>39561</v>
      </c>
      <c r="AU107" s="12">
        <v>39591</v>
      </c>
      <c r="AV107" s="12">
        <v>39622</v>
      </c>
      <c r="AW107" s="12">
        <v>39652</v>
      </c>
      <c r="AX107" s="12">
        <v>39683</v>
      </c>
      <c r="AY107" s="12">
        <v>39714</v>
      </c>
      <c r="AZ107" s="12">
        <v>39744</v>
      </c>
      <c r="BA107" s="12">
        <v>39775</v>
      </c>
      <c r="BB107" s="12">
        <v>39805</v>
      </c>
      <c r="BC107" s="12">
        <v>39836</v>
      </c>
      <c r="BD107" s="12">
        <v>39867</v>
      </c>
      <c r="BE107" s="12">
        <v>39895</v>
      </c>
      <c r="BF107" s="12">
        <v>39926</v>
      </c>
      <c r="BG107" s="12">
        <v>39956</v>
      </c>
      <c r="BH107" s="12">
        <v>39987</v>
      </c>
      <c r="BI107" s="12">
        <v>40017</v>
      </c>
      <c r="BJ107" s="12">
        <v>40048</v>
      </c>
      <c r="BK107" s="12">
        <v>40079</v>
      </c>
      <c r="BL107" s="12">
        <v>40109</v>
      </c>
      <c r="BM107" s="12">
        <v>40140</v>
      </c>
      <c r="BN107" s="12">
        <v>40170</v>
      </c>
      <c r="BO107" s="12">
        <v>40201</v>
      </c>
      <c r="BP107" s="12">
        <v>40232</v>
      </c>
      <c r="BQ107" s="12">
        <v>40260</v>
      </c>
      <c r="BR107" s="12">
        <v>40291</v>
      </c>
      <c r="BS107" s="12">
        <v>40321</v>
      </c>
      <c r="BT107" s="12">
        <v>40352</v>
      </c>
      <c r="BU107" s="12">
        <v>40382</v>
      </c>
      <c r="BV107" s="12">
        <v>40413</v>
      </c>
      <c r="BW107" s="12">
        <v>40444</v>
      </c>
      <c r="BX107" s="12">
        <v>40474</v>
      </c>
      <c r="BY107" s="12">
        <v>40505</v>
      </c>
      <c r="BZ107" s="12">
        <v>40535</v>
      </c>
      <c r="CA107" s="12">
        <v>40566</v>
      </c>
      <c r="CB107" s="12">
        <v>40597</v>
      </c>
      <c r="CC107" s="12">
        <v>40625</v>
      </c>
      <c r="CD107" s="12">
        <v>40656</v>
      </c>
      <c r="CE107" s="12">
        <v>40686</v>
      </c>
      <c r="CF107" s="12">
        <v>40717</v>
      </c>
      <c r="CG107" s="12">
        <v>40747</v>
      </c>
      <c r="CH107" s="12">
        <v>40778</v>
      </c>
      <c r="CI107" s="12">
        <v>40809</v>
      </c>
      <c r="CJ107" s="12">
        <v>40839</v>
      </c>
      <c r="CK107" s="12">
        <v>40870</v>
      </c>
      <c r="CL107" s="12">
        <v>40900</v>
      </c>
      <c r="CM107" s="12">
        <v>40931</v>
      </c>
      <c r="CN107" s="12">
        <v>40962</v>
      </c>
      <c r="CO107" s="12">
        <v>40991</v>
      </c>
      <c r="CP107" s="12">
        <v>41022</v>
      </c>
      <c r="CQ107" s="12">
        <v>41052</v>
      </c>
      <c r="CR107" s="12">
        <v>41083</v>
      </c>
      <c r="CS107" s="12">
        <v>41113</v>
      </c>
      <c r="CT107" s="12">
        <v>41144</v>
      </c>
      <c r="CU107" s="12">
        <v>41175</v>
      </c>
      <c r="CV107" s="12">
        <v>41205</v>
      </c>
      <c r="CW107" s="12">
        <v>41236</v>
      </c>
      <c r="CX107" s="12">
        <v>41266</v>
      </c>
      <c r="CY107" s="12">
        <v>41297</v>
      </c>
      <c r="CZ107" s="12">
        <v>41328</v>
      </c>
      <c r="DA107" s="12">
        <v>41356</v>
      </c>
      <c r="DB107" s="12">
        <v>41387</v>
      </c>
      <c r="DC107" s="12">
        <v>41417</v>
      </c>
      <c r="DD107" s="12">
        <v>41448</v>
      </c>
      <c r="DE107" s="12">
        <v>41478</v>
      </c>
      <c r="DF107" s="12">
        <v>41509</v>
      </c>
      <c r="DG107" s="12">
        <v>41540</v>
      </c>
      <c r="DH107" s="12">
        <v>41570</v>
      </c>
      <c r="DI107" s="12">
        <v>41601</v>
      </c>
      <c r="DJ107" s="12">
        <v>41631</v>
      </c>
      <c r="DK107" s="12">
        <v>41662</v>
      </c>
      <c r="DL107" s="12">
        <v>41693</v>
      </c>
      <c r="DM107" s="12">
        <v>41721</v>
      </c>
      <c r="DN107" s="12">
        <v>41752</v>
      </c>
      <c r="DO107" s="12">
        <v>41782</v>
      </c>
      <c r="DP107" s="12">
        <v>41813</v>
      </c>
      <c r="DQ107" s="12">
        <v>41843</v>
      </c>
      <c r="DR107" s="12">
        <v>41874</v>
      </c>
      <c r="DS107" s="12">
        <v>41905</v>
      </c>
      <c r="DT107" s="12">
        <v>41935</v>
      </c>
      <c r="DU107" s="12">
        <v>41966</v>
      </c>
      <c r="DV107" s="12">
        <v>41996</v>
      </c>
      <c r="DW107" s="12">
        <v>42027</v>
      </c>
      <c r="DX107" s="12">
        <v>42058</v>
      </c>
      <c r="DY107" s="12">
        <v>42086</v>
      </c>
      <c r="DZ107" s="12">
        <v>42117</v>
      </c>
      <c r="EA107" s="12">
        <v>42147</v>
      </c>
      <c r="EB107" s="12">
        <v>42178</v>
      </c>
      <c r="EC107" s="12">
        <v>42208</v>
      </c>
      <c r="ED107" s="12">
        <v>42239</v>
      </c>
      <c r="EE107" s="12">
        <v>42270</v>
      </c>
      <c r="EF107" s="12">
        <v>42300</v>
      </c>
      <c r="EG107" s="12">
        <v>42331</v>
      </c>
      <c r="EH107" s="12">
        <v>42361</v>
      </c>
      <c r="EI107" s="12">
        <v>42392</v>
      </c>
      <c r="EJ107" s="12">
        <v>42423</v>
      </c>
      <c r="EK107" s="12">
        <v>42452</v>
      </c>
      <c r="EL107" s="12">
        <v>42483</v>
      </c>
      <c r="EM107" s="12">
        <v>42513</v>
      </c>
      <c r="EN107" s="12">
        <v>42544</v>
      </c>
      <c r="EO107" s="12">
        <v>42574</v>
      </c>
      <c r="EP107" s="12">
        <v>42605</v>
      </c>
      <c r="EQ107" s="12">
        <v>42636</v>
      </c>
      <c r="ER107" s="12">
        <v>42666</v>
      </c>
      <c r="ES107" s="12">
        <v>42697</v>
      </c>
      <c r="ET107" s="12">
        <v>42727</v>
      </c>
      <c r="EU107" s="12">
        <v>42758</v>
      </c>
      <c r="EV107" s="12">
        <v>42789</v>
      </c>
      <c r="EW107" s="12">
        <v>42817</v>
      </c>
      <c r="EX107" s="12">
        <v>42848</v>
      </c>
      <c r="EY107" s="12">
        <v>42878</v>
      </c>
      <c r="EZ107" s="12">
        <v>42909</v>
      </c>
      <c r="FA107" s="12">
        <v>42939</v>
      </c>
      <c r="FB107" s="12">
        <v>42970</v>
      </c>
      <c r="FC107" s="12">
        <v>43001</v>
      </c>
      <c r="FD107" s="12">
        <v>43031</v>
      </c>
      <c r="FE107" s="12">
        <v>43062</v>
      </c>
      <c r="FF107" s="12">
        <v>43092</v>
      </c>
      <c r="FG107" s="12">
        <v>43123</v>
      </c>
      <c r="FH107" s="12">
        <v>43154</v>
      </c>
      <c r="FI107" s="12">
        <v>43182</v>
      </c>
      <c r="FJ107" s="12">
        <v>43213</v>
      </c>
      <c r="FK107" s="12">
        <v>43243</v>
      </c>
      <c r="FL107" s="12">
        <v>43274</v>
      </c>
      <c r="FM107" s="12">
        <v>43304</v>
      </c>
      <c r="FN107" s="12">
        <v>43335</v>
      </c>
      <c r="FO107" s="12">
        <v>43366</v>
      </c>
      <c r="FP107" s="12">
        <v>43396</v>
      </c>
      <c r="FQ107" s="12">
        <v>43427</v>
      </c>
      <c r="FR107" s="12">
        <v>43457</v>
      </c>
      <c r="FS107" s="12">
        <v>43488</v>
      </c>
      <c r="FT107" s="12">
        <v>43519</v>
      </c>
      <c r="FU107" s="12">
        <v>43547</v>
      </c>
      <c r="FV107" s="12">
        <v>43578</v>
      </c>
      <c r="FW107" s="12">
        <v>43608</v>
      </c>
      <c r="FX107" s="12">
        <v>43639</v>
      </c>
      <c r="FY107" s="12">
        <v>43669</v>
      </c>
      <c r="FZ107" s="12">
        <v>43700</v>
      </c>
      <c r="GA107" s="12">
        <v>43731</v>
      </c>
      <c r="GB107" s="12">
        <v>43761</v>
      </c>
      <c r="GC107" s="12">
        <v>43792</v>
      </c>
      <c r="GD107" s="12">
        <v>43822</v>
      </c>
      <c r="GE107" s="12">
        <v>43853</v>
      </c>
      <c r="GF107" s="12">
        <v>43884</v>
      </c>
      <c r="GG107" s="12">
        <v>43913</v>
      </c>
      <c r="GH107" s="12">
        <v>43944</v>
      </c>
      <c r="GI107" s="12">
        <v>43974</v>
      </c>
      <c r="GJ107" s="12">
        <v>44005</v>
      </c>
      <c r="GK107" s="12">
        <v>44035</v>
      </c>
      <c r="GL107" s="12">
        <v>44066</v>
      </c>
      <c r="GM107" s="12">
        <v>44097</v>
      </c>
      <c r="GN107" s="12">
        <v>44127</v>
      </c>
      <c r="GO107" s="12">
        <v>44158</v>
      </c>
      <c r="GP107" s="12">
        <v>44188</v>
      </c>
      <c r="GQ107" s="12">
        <v>44219</v>
      </c>
      <c r="GR107" s="12">
        <v>44250</v>
      </c>
      <c r="GS107" s="12">
        <v>44278</v>
      </c>
      <c r="GT107" s="12">
        <v>44309</v>
      </c>
      <c r="GU107" s="12">
        <v>44339</v>
      </c>
      <c r="GV107" s="12">
        <v>44370</v>
      </c>
      <c r="GW107" s="12">
        <v>44400</v>
      </c>
      <c r="GX107" s="12">
        <v>44431</v>
      </c>
      <c r="GY107" s="12">
        <v>44462</v>
      </c>
      <c r="GZ107" s="12">
        <v>44492</v>
      </c>
      <c r="HA107" s="12">
        <v>44523</v>
      </c>
      <c r="HB107" s="12">
        <v>44553</v>
      </c>
      <c r="HC107" s="12">
        <v>44584</v>
      </c>
      <c r="HD107" s="12">
        <v>44615</v>
      </c>
      <c r="HE107" s="12">
        <v>44643</v>
      </c>
      <c r="HF107" s="12">
        <v>44674</v>
      </c>
      <c r="HG107" s="12">
        <v>44704</v>
      </c>
      <c r="HH107" s="12">
        <v>44735</v>
      </c>
      <c r="HI107" s="12">
        <v>44765</v>
      </c>
      <c r="HJ107" s="12">
        <v>44796</v>
      </c>
      <c r="HK107" s="12">
        <v>44827</v>
      </c>
      <c r="HL107" s="12">
        <v>44857</v>
      </c>
      <c r="HM107" s="12">
        <v>44888</v>
      </c>
      <c r="HN107" s="12">
        <v>44918</v>
      </c>
      <c r="HO107" s="12">
        <v>44949</v>
      </c>
      <c r="HP107" s="12">
        <v>44980</v>
      </c>
      <c r="HQ107" s="12">
        <v>45008</v>
      </c>
      <c r="HR107" s="12">
        <v>45039</v>
      </c>
      <c r="HS107" s="12">
        <v>45069</v>
      </c>
      <c r="HT107" s="12">
        <v>45100</v>
      </c>
      <c r="HU107" s="12">
        <v>45130</v>
      </c>
      <c r="HV107" s="12">
        <v>45161</v>
      </c>
    </row>
    <row r="108" spans="1:236" ht="14.25" customHeight="1" x14ac:dyDescent="0.35">
      <c r="A108" s="4" t="str">
        <f>'Raw Data'!A74</f>
        <v>SFD Units Sold</v>
      </c>
      <c r="B108" s="4">
        <f>'Raw Data'!P74</f>
        <v>0</v>
      </c>
      <c r="C108" s="4">
        <f>'Raw Data'!Q74</f>
        <v>0</v>
      </c>
      <c r="D108" s="4">
        <f>'Raw Data'!R74</f>
        <v>175</v>
      </c>
      <c r="E108" s="4">
        <f>'Raw Data'!S74</f>
        <v>129</v>
      </c>
      <c r="F108" s="4">
        <f>'Raw Data'!T74</f>
        <v>155</v>
      </c>
      <c r="G108" s="4">
        <f>'Raw Data'!U74</f>
        <v>130</v>
      </c>
      <c r="H108" s="4">
        <f>'Raw Data'!V74</f>
        <v>105</v>
      </c>
      <c r="I108" s="4">
        <f>'Raw Data'!W74</f>
        <v>171</v>
      </c>
      <c r="J108" s="4">
        <f>'Raw Data'!X74</f>
        <v>175</v>
      </c>
      <c r="K108" s="4">
        <f>'Raw Data'!Y74</f>
        <v>243</v>
      </c>
      <c r="L108" s="4">
        <f>'Raw Data'!Z74</f>
        <v>202</v>
      </c>
      <c r="M108" s="4">
        <f>'Raw Data'!AA74</f>
        <v>145</v>
      </c>
      <c r="N108" s="4">
        <f>'Raw Data'!AB74</f>
        <v>155</v>
      </c>
      <c r="O108" s="4">
        <f>'Raw Data'!AC74</f>
        <v>155</v>
      </c>
      <c r="P108" s="4">
        <f>'Raw Data'!AD74</f>
        <v>139</v>
      </c>
      <c r="Q108" s="4">
        <f>'Raw Data'!AE74</f>
        <v>107</v>
      </c>
      <c r="R108" s="4">
        <f>'Raw Data'!AF74</f>
        <v>92</v>
      </c>
      <c r="S108" s="4">
        <f>'Raw Data'!AG74</f>
        <v>75</v>
      </c>
      <c r="T108" s="4">
        <f>'Raw Data'!AH74</f>
        <v>80</v>
      </c>
      <c r="U108" s="4">
        <f>'Raw Data'!AI74</f>
        <v>107</v>
      </c>
      <c r="V108" s="4">
        <f>'Raw Data'!AJ74</f>
        <v>104</v>
      </c>
      <c r="W108" s="4">
        <f>'Raw Data'!AK74</f>
        <v>113</v>
      </c>
      <c r="X108" s="4">
        <f>'Raw Data'!AL74</f>
        <v>103</v>
      </c>
      <c r="Y108" s="4">
        <f>'Raw Data'!AM74</f>
        <v>74</v>
      </c>
      <c r="Z108" s="4">
        <f>'Raw Data'!AN74</f>
        <v>79</v>
      </c>
      <c r="AA108" s="4">
        <f>'Raw Data'!AO74</f>
        <v>72</v>
      </c>
      <c r="AB108" s="4">
        <f>'Raw Data'!AP74</f>
        <v>95</v>
      </c>
      <c r="AC108" s="4">
        <f>'Raw Data'!AQ74</f>
        <v>62</v>
      </c>
      <c r="AD108" s="4">
        <f>'Raw Data'!AR74</f>
        <v>72</v>
      </c>
      <c r="AE108" s="4">
        <f>'Raw Data'!AS74</f>
        <v>72</v>
      </c>
      <c r="AF108" s="4">
        <f>'Raw Data'!AT74</f>
        <v>82</v>
      </c>
      <c r="AG108" s="4">
        <f>'Raw Data'!AU74</f>
        <v>87</v>
      </c>
      <c r="AH108" s="4">
        <f>'Raw Data'!AV74</f>
        <v>110</v>
      </c>
      <c r="AI108" s="4">
        <f>'Raw Data'!AW74</f>
        <v>106</v>
      </c>
      <c r="AJ108" s="4">
        <f>'Raw Data'!AX74</f>
        <v>101</v>
      </c>
      <c r="AK108" s="4">
        <f>'Raw Data'!AY74</f>
        <v>81</v>
      </c>
      <c r="AL108" s="4">
        <f>'Raw Data'!AZ74</f>
        <v>86</v>
      </c>
      <c r="AM108" s="4">
        <f>'Raw Data'!BA74</f>
        <v>93</v>
      </c>
      <c r="AN108" s="4">
        <f>'Raw Data'!BB74</f>
        <v>87</v>
      </c>
      <c r="AO108" s="4">
        <f>'Raw Data'!BC74</f>
        <v>70</v>
      </c>
      <c r="AP108" s="4">
        <f>'Raw Data'!BD74</f>
        <v>74</v>
      </c>
      <c r="AQ108" s="4">
        <f>'Raw Data'!BE74</f>
        <v>52</v>
      </c>
      <c r="AR108" s="4">
        <f>'Raw Data'!BF74</f>
        <v>67</v>
      </c>
      <c r="AS108" s="4">
        <f>'Raw Data'!BG74</f>
        <v>83</v>
      </c>
      <c r="AT108" s="4">
        <f>'Raw Data'!BH74</f>
        <v>77</v>
      </c>
      <c r="AU108" s="4">
        <f>'Raw Data'!BI74</f>
        <v>97</v>
      </c>
      <c r="AV108" s="4">
        <f>'Raw Data'!BJ74</f>
        <v>94</v>
      </c>
      <c r="AW108" s="4">
        <f>'Raw Data'!BK74</f>
        <v>77</v>
      </c>
      <c r="AX108" s="4">
        <f>'Raw Data'!BL74</f>
        <v>83</v>
      </c>
      <c r="AY108" s="4">
        <f>'Raw Data'!BM74</f>
        <v>77</v>
      </c>
      <c r="AZ108" s="4">
        <f>'Raw Data'!BN74</f>
        <v>77</v>
      </c>
      <c r="BA108" s="4">
        <f>'Raw Data'!BO74</f>
        <v>52</v>
      </c>
      <c r="BB108" s="4">
        <f>'Raw Data'!BP74</f>
        <v>65</v>
      </c>
      <c r="BC108" s="4">
        <f>'Raw Data'!BQ74</f>
        <v>39</v>
      </c>
      <c r="BD108" s="4">
        <f>'Raw Data'!BR74</f>
        <v>60</v>
      </c>
      <c r="BE108" s="4">
        <f>'Raw Data'!BS74</f>
        <v>80</v>
      </c>
      <c r="BF108" s="4">
        <f>'Raw Data'!BT74</f>
        <v>75</v>
      </c>
      <c r="BG108" s="4">
        <f>'Raw Data'!BU74</f>
        <v>96</v>
      </c>
      <c r="BH108" s="4">
        <f>'Raw Data'!BV74</f>
        <v>101</v>
      </c>
      <c r="BI108" s="4">
        <f>'Raw Data'!BW74</f>
        <v>91</v>
      </c>
      <c r="BJ108" s="4">
        <f>'Raw Data'!BX74</f>
        <v>88</v>
      </c>
      <c r="BK108" s="4">
        <f>'Raw Data'!BY74</f>
        <v>86</v>
      </c>
      <c r="BL108" s="4">
        <f>'Raw Data'!BZ74</f>
        <v>84</v>
      </c>
      <c r="BM108" s="4">
        <f>'Raw Data'!CA74</f>
        <v>90</v>
      </c>
      <c r="BN108" s="4">
        <f>'Raw Data'!CB74</f>
        <v>86</v>
      </c>
      <c r="BO108" s="4">
        <f>'Raw Data'!CC74</f>
        <v>85</v>
      </c>
      <c r="BP108" s="4">
        <f>'Raw Data'!CD74</f>
        <v>66</v>
      </c>
      <c r="BQ108" s="4">
        <f>'Raw Data'!CE74</f>
        <v>102</v>
      </c>
      <c r="BR108" s="4">
        <f>'Raw Data'!CF74</f>
        <v>105</v>
      </c>
      <c r="BS108" s="4">
        <f>'Raw Data'!CG74</f>
        <v>122</v>
      </c>
      <c r="BT108" s="4">
        <f>'Raw Data'!CH74</f>
        <v>121</v>
      </c>
      <c r="BU108" s="4">
        <f>'Raw Data'!CI74</f>
        <v>98</v>
      </c>
      <c r="BV108" s="4">
        <f>'Raw Data'!CJ74</f>
        <v>91</v>
      </c>
      <c r="BW108" s="4">
        <f>'Raw Data'!CK74</f>
        <v>94</v>
      </c>
      <c r="BX108" s="4">
        <f>'Raw Data'!CL74</f>
        <v>100</v>
      </c>
      <c r="BY108" s="4">
        <f>'Raw Data'!CM74</f>
        <v>90</v>
      </c>
      <c r="BZ108" s="4">
        <f>'Raw Data'!CN74</f>
        <v>112</v>
      </c>
      <c r="CA108" s="4">
        <f>'Raw Data'!CO74</f>
        <v>72</v>
      </c>
      <c r="CB108" s="4">
        <f>'Raw Data'!CP74</f>
        <v>78</v>
      </c>
      <c r="CC108" s="4">
        <f>'Raw Data'!CQ74</f>
        <v>112</v>
      </c>
      <c r="CD108" s="4">
        <f>'Raw Data'!CR74</f>
        <v>123</v>
      </c>
      <c r="CE108" s="4">
        <f>'Raw Data'!CS74</f>
        <v>111</v>
      </c>
      <c r="CF108" s="4">
        <f>'Raw Data'!CT74</f>
        <v>127</v>
      </c>
      <c r="CG108" s="4">
        <f>'Raw Data'!CU74</f>
        <v>101</v>
      </c>
      <c r="CH108" s="4">
        <f>'Raw Data'!CV74</f>
        <v>93</v>
      </c>
      <c r="CI108" s="4">
        <f>'Raw Data'!CW74</f>
        <v>99</v>
      </c>
      <c r="CJ108" s="4">
        <f>'Raw Data'!CX74</f>
        <v>93</v>
      </c>
      <c r="CK108" s="4">
        <f>'Raw Data'!CY74</f>
        <v>61</v>
      </c>
      <c r="CL108" s="4">
        <f>'Raw Data'!CZ74</f>
        <v>89</v>
      </c>
      <c r="CM108" s="4">
        <f>'Raw Data'!DA74</f>
        <v>81</v>
      </c>
      <c r="CN108" s="4">
        <f>'Raw Data'!DB74</f>
        <v>97</v>
      </c>
      <c r="CO108" s="4">
        <f>'Raw Data'!DC74</f>
        <v>149</v>
      </c>
      <c r="CP108" s="4">
        <f>'Raw Data'!DD74</f>
        <v>118</v>
      </c>
      <c r="CQ108" s="4">
        <f>'Raw Data'!DE74</f>
        <v>140</v>
      </c>
      <c r="CR108" s="4">
        <f>'Raw Data'!DF74</f>
        <v>123</v>
      </c>
      <c r="CS108" s="4">
        <f>'Raw Data'!DG74</f>
        <v>102</v>
      </c>
      <c r="CT108" s="4">
        <f>'Raw Data'!DH74</f>
        <v>114</v>
      </c>
      <c r="CU108" s="4">
        <f>'Raw Data'!DI74</f>
        <v>125</v>
      </c>
      <c r="CV108" s="4">
        <f>'Raw Data'!DJ74</f>
        <v>117</v>
      </c>
      <c r="CW108" s="4">
        <f>'Raw Data'!DK74</f>
        <v>109</v>
      </c>
      <c r="CX108" s="4">
        <f>'Raw Data'!DL74</f>
        <v>93</v>
      </c>
      <c r="CY108" s="4">
        <f>'Raw Data'!DM74</f>
        <v>77</v>
      </c>
      <c r="CZ108" s="4">
        <f>'Raw Data'!DN74</f>
        <v>79</v>
      </c>
      <c r="DA108" s="4">
        <f>'Raw Data'!DO74</f>
        <v>121</v>
      </c>
      <c r="DB108" s="4">
        <f>'Raw Data'!DP74</f>
        <v>155</v>
      </c>
      <c r="DC108" s="4">
        <f>'Raw Data'!DQ74</f>
        <v>140</v>
      </c>
      <c r="DD108" s="4">
        <f>'Raw Data'!DR74</f>
        <v>135</v>
      </c>
      <c r="DE108" s="4">
        <f>'Raw Data'!DS74</f>
        <v>143</v>
      </c>
      <c r="DF108" s="4">
        <f>'Raw Data'!DT74</f>
        <v>114</v>
      </c>
      <c r="DG108" s="4">
        <f>'Raw Data'!DU74</f>
        <v>105</v>
      </c>
      <c r="DH108" s="4">
        <f>'Raw Data'!DV74</f>
        <v>99</v>
      </c>
      <c r="DI108" s="4">
        <f>'Raw Data'!DW74</f>
        <v>95</v>
      </c>
      <c r="DJ108" s="4">
        <f>'Raw Data'!DX74</f>
        <v>114</v>
      </c>
      <c r="DK108" s="4">
        <f>'Raw Data'!DY74</f>
        <v>89</v>
      </c>
      <c r="DL108" s="4">
        <f>'Raw Data'!DZ74</f>
        <v>75</v>
      </c>
      <c r="DM108" s="4">
        <f>'Raw Data'!EA74</f>
        <v>92</v>
      </c>
      <c r="DN108" s="4">
        <f>'Raw Data'!EB74</f>
        <v>120</v>
      </c>
      <c r="DO108" s="4">
        <f>'Raw Data'!EC74</f>
        <v>167</v>
      </c>
      <c r="DP108" s="4">
        <f>'Raw Data'!ED74</f>
        <v>133</v>
      </c>
      <c r="DQ108" s="4">
        <f>'Raw Data'!EE74</f>
        <v>102</v>
      </c>
      <c r="DR108" s="4">
        <f>'Raw Data'!EF74</f>
        <v>88</v>
      </c>
      <c r="DS108" s="4">
        <f>'Raw Data'!EG74</f>
        <v>132</v>
      </c>
      <c r="DT108" s="4">
        <f>'Raw Data'!EH74</f>
        <v>128</v>
      </c>
      <c r="DU108" s="4">
        <f>'Raw Data'!EI74</f>
        <v>100</v>
      </c>
      <c r="DV108" s="4">
        <f>'Raw Data'!EJ74</f>
        <v>144</v>
      </c>
      <c r="DW108" s="4">
        <f>'Raw Data'!EK74</f>
        <v>86</v>
      </c>
      <c r="DX108" s="4">
        <f>'Raw Data'!EL74</f>
        <v>94</v>
      </c>
      <c r="DY108" s="4">
        <f>'Raw Data'!EM74</f>
        <v>110</v>
      </c>
      <c r="DZ108" s="4">
        <f>'Raw Data'!EN74</f>
        <v>140</v>
      </c>
      <c r="EA108" s="4">
        <f>'Raw Data'!EO74</f>
        <v>177</v>
      </c>
      <c r="EB108" s="4">
        <f>'Raw Data'!EP74</f>
        <v>155</v>
      </c>
      <c r="EC108" s="4">
        <f>'Raw Data'!EQ74</f>
        <v>152</v>
      </c>
      <c r="ED108" s="4">
        <f>'Raw Data'!ER74</f>
        <v>122</v>
      </c>
      <c r="EE108" s="4">
        <f>'Raw Data'!ES74</f>
        <v>120</v>
      </c>
      <c r="EF108" s="4">
        <f>'Raw Data'!ET74</f>
        <v>128</v>
      </c>
      <c r="EG108" s="4">
        <f>'Raw Data'!EU74</f>
        <v>124</v>
      </c>
      <c r="EH108" s="4">
        <f>'Raw Data'!EV74</f>
        <v>131</v>
      </c>
      <c r="EI108" s="4">
        <f>'Raw Data'!EW74</f>
        <v>97</v>
      </c>
      <c r="EJ108" s="4">
        <f>'Raw Data'!EX74</f>
        <v>77</v>
      </c>
      <c r="EK108" s="4">
        <f>'Raw Data'!EY74</f>
        <v>115</v>
      </c>
      <c r="EL108" s="4">
        <f>'Raw Data'!EZ74</f>
        <v>138</v>
      </c>
      <c r="EM108" s="4">
        <f>'Raw Data'!FA74</f>
        <v>153</v>
      </c>
      <c r="EN108" s="4">
        <f>'Raw Data'!FB74</f>
        <v>155</v>
      </c>
      <c r="EO108" s="4">
        <f>'Raw Data'!FC74</f>
        <v>135</v>
      </c>
      <c r="EP108" s="4">
        <f>'Raw Data'!FD74</f>
        <v>127</v>
      </c>
      <c r="EQ108" s="4">
        <f>'Raw Data'!FE74</f>
        <v>134</v>
      </c>
      <c r="ER108" s="4">
        <f>'Raw Data'!FF74</f>
        <v>125</v>
      </c>
      <c r="ES108" s="4">
        <f>'Raw Data'!FG74</f>
        <v>119</v>
      </c>
      <c r="ET108" s="4">
        <f>'Raw Data'!FH74</f>
        <v>157</v>
      </c>
      <c r="EU108" s="4">
        <f>'Raw Data'!FI74</f>
        <v>99</v>
      </c>
      <c r="EV108" s="4">
        <f>'Raw Data'!FJ74</f>
        <v>114</v>
      </c>
      <c r="EW108" s="4">
        <f>'Raw Data'!FK74</f>
        <v>159</v>
      </c>
      <c r="EX108" s="4">
        <f>'Raw Data'!FL74</f>
        <v>155</v>
      </c>
      <c r="EY108" s="4">
        <f>'Raw Data'!FM74</f>
        <v>170</v>
      </c>
      <c r="EZ108" s="4">
        <f>'Raw Data'!FN74</f>
        <v>189</v>
      </c>
      <c r="FA108" s="4">
        <f>'Raw Data'!FO74</f>
        <v>113</v>
      </c>
      <c r="FB108" s="4">
        <f>'Raw Data'!FP74</f>
        <v>134</v>
      </c>
      <c r="FC108" s="4">
        <f>'Raw Data'!FQ74</f>
        <v>146</v>
      </c>
      <c r="FD108" s="4">
        <f>'Raw Data'!FR74</f>
        <v>142</v>
      </c>
      <c r="FE108" s="4">
        <f>'Raw Data'!FS74</f>
        <v>141</v>
      </c>
      <c r="FF108" s="4">
        <f>'Raw Data'!FT74</f>
        <v>146</v>
      </c>
      <c r="FG108" s="4">
        <f>'Raw Data'!FU74</f>
        <v>100</v>
      </c>
      <c r="FH108" s="4">
        <f>'Raw Data'!FV74</f>
        <v>79</v>
      </c>
      <c r="FI108" s="4">
        <f>'Raw Data'!FW74</f>
        <v>159</v>
      </c>
      <c r="FJ108" s="4">
        <f>'Raw Data'!FX74</f>
        <v>154</v>
      </c>
      <c r="FK108" s="4">
        <f>'Raw Data'!FY74</f>
        <v>189</v>
      </c>
      <c r="FL108" s="4">
        <f>'Raw Data'!FZ74</f>
        <v>161</v>
      </c>
      <c r="FM108" s="4">
        <f>'Raw Data'!GA74</f>
        <v>146</v>
      </c>
      <c r="FN108" s="4">
        <f>'Raw Data'!GB74</f>
        <v>156</v>
      </c>
      <c r="FO108" s="4">
        <f>'Raw Data'!GC74</f>
        <v>118</v>
      </c>
      <c r="FP108" s="4">
        <f>'Raw Data'!GD74</f>
        <v>154</v>
      </c>
      <c r="FQ108" s="4">
        <f>'Raw Data'!GE74</f>
        <v>121</v>
      </c>
      <c r="FR108" s="4">
        <f>'Raw Data'!GF74</f>
        <v>142</v>
      </c>
      <c r="FS108" s="4">
        <f>'Raw Data'!GG74</f>
        <v>105</v>
      </c>
      <c r="FT108" s="4">
        <f>'Raw Data'!GH74</f>
        <v>104</v>
      </c>
      <c r="FU108" s="4">
        <f>'Raw Data'!GI74</f>
        <v>158</v>
      </c>
      <c r="FV108" s="4">
        <f>'Raw Data'!GJ74</f>
        <v>170</v>
      </c>
      <c r="FW108" s="4">
        <f>'Raw Data'!GK74</f>
        <v>188</v>
      </c>
      <c r="FX108" s="4">
        <f>'Raw Data'!GL74</f>
        <v>166</v>
      </c>
      <c r="FY108" s="4">
        <f>'Raw Data'!GM74</f>
        <v>156</v>
      </c>
      <c r="FZ108" s="4">
        <f>'Raw Data'!GN74</f>
        <v>171</v>
      </c>
      <c r="GA108" s="4">
        <f>'Raw Data'!GO74</f>
        <v>138</v>
      </c>
      <c r="GB108" s="4">
        <f>'Raw Data'!GP74</f>
        <v>162</v>
      </c>
      <c r="GC108" s="4">
        <f>'Raw Data'!GQ74</f>
        <v>174</v>
      </c>
      <c r="GD108" s="4">
        <f>'Raw Data'!GR74</f>
        <v>146</v>
      </c>
      <c r="GE108" s="4">
        <f>'Raw Data'!GS74</f>
        <v>125</v>
      </c>
      <c r="GF108" s="4">
        <f>'Raw Data'!GT74</f>
        <v>126</v>
      </c>
      <c r="GG108" s="4">
        <f>'Raw Data'!GU74</f>
        <v>175</v>
      </c>
      <c r="GH108" s="4">
        <f>'Raw Data'!GV74</f>
        <v>131</v>
      </c>
      <c r="GI108" s="4">
        <f>'Raw Data'!GW74</f>
        <v>128</v>
      </c>
      <c r="GJ108" s="4">
        <f>'Raw Data'!GX74</f>
        <v>175</v>
      </c>
      <c r="GK108" s="4">
        <f>'Raw Data'!GY74</f>
        <v>327</v>
      </c>
      <c r="GL108" s="4">
        <f>'Raw Data'!GZ74</f>
        <v>262</v>
      </c>
      <c r="GM108" s="4">
        <f>'Raw Data'!HA74</f>
        <v>306</v>
      </c>
      <c r="GN108" s="4">
        <f>'Raw Data'!HB74</f>
        <v>314</v>
      </c>
      <c r="GO108" s="4">
        <f>'Raw Data'!HC74</f>
        <v>272</v>
      </c>
      <c r="GP108" s="4">
        <f>'Raw Data'!HD74</f>
        <v>265</v>
      </c>
      <c r="GQ108" s="4">
        <f>'Raw Data'!HE74</f>
        <v>233</v>
      </c>
      <c r="GR108" s="4">
        <f>'Raw Data'!HF74</f>
        <v>203</v>
      </c>
      <c r="GS108" s="4">
        <f>'Raw Data'!HG74</f>
        <v>316</v>
      </c>
      <c r="GT108" s="4">
        <f>'Raw Data'!HH74</f>
        <v>295</v>
      </c>
      <c r="GU108" s="4">
        <f>'Raw Data'!HI74</f>
        <v>278</v>
      </c>
      <c r="GV108" s="4">
        <f>'Raw Data'!HJ74</f>
        <v>292</v>
      </c>
      <c r="GW108" s="4">
        <f>'Raw Data'!HK74</f>
        <v>220</v>
      </c>
      <c r="GX108" s="4">
        <f>'Raw Data'!HL74</f>
        <v>199</v>
      </c>
      <c r="GY108" s="4">
        <f>'Raw Data'!HM74</f>
        <v>192</v>
      </c>
      <c r="GZ108" s="4">
        <f>'Raw Data'!HN74</f>
        <v>205</v>
      </c>
      <c r="HA108" s="4">
        <f>'Raw Data'!HO74</f>
        <v>228</v>
      </c>
      <c r="HB108" s="4">
        <f>'Raw Data'!HP74</f>
        <v>214</v>
      </c>
      <c r="HC108" s="4">
        <f>'Raw Data'!HQ74</f>
        <v>197</v>
      </c>
      <c r="HD108" s="4">
        <f>'Raw Data'!HR74</f>
        <v>150</v>
      </c>
      <c r="HE108" s="4">
        <f>'Raw Data'!HS74</f>
        <v>255</v>
      </c>
      <c r="HF108" s="4">
        <f>'Raw Data'!HT74</f>
        <v>226</v>
      </c>
      <c r="HG108" s="4">
        <f>'Raw Data'!HU74</f>
        <v>217</v>
      </c>
      <c r="HH108" s="4">
        <f>'Raw Data'!HV74</f>
        <v>203</v>
      </c>
      <c r="HI108" s="4">
        <f>'Raw Data'!HW74</f>
        <v>145</v>
      </c>
      <c r="HJ108" s="4">
        <f>'Raw Data'!HX74</f>
        <v>164</v>
      </c>
      <c r="HK108" s="4">
        <f>'Raw Data'!HY74</f>
        <v>143</v>
      </c>
      <c r="HL108" s="4">
        <f>'Raw Data'!HZ74</f>
        <v>143</v>
      </c>
      <c r="HM108" s="4">
        <f>'Raw Data'!IA74</f>
        <v>137</v>
      </c>
      <c r="HN108" s="4">
        <f>'Raw Data'!IB74</f>
        <v>102</v>
      </c>
      <c r="HO108" s="4">
        <f>'Raw Data'!IC74</f>
        <v>79</v>
      </c>
      <c r="HP108" s="4">
        <f>'Raw Data'!ID74</f>
        <v>106</v>
      </c>
      <c r="HQ108" s="4">
        <f>'Raw Data'!IE74</f>
        <v>162</v>
      </c>
      <c r="HR108" s="4">
        <f>'Raw Data'!IF74</f>
        <v>133</v>
      </c>
      <c r="HS108" s="4">
        <f>'Raw Data'!IG74</f>
        <v>149</v>
      </c>
      <c r="HT108" s="4">
        <f>'Raw Data'!IH74</f>
        <v>162</v>
      </c>
      <c r="HU108" s="4">
        <f>'Raw Data'!II74</f>
        <v>102</v>
      </c>
      <c r="HV108" s="4">
        <f>'Raw Data'!IJ74</f>
        <v>111</v>
      </c>
      <c r="HW108" s="4">
        <f>'Raw Data'!IK74</f>
        <v>140</v>
      </c>
      <c r="HX108" s="4">
        <f>'Raw Data'!IL74</f>
        <v>0</v>
      </c>
      <c r="HY108" s="4">
        <f>'Raw Data'!IM74</f>
        <v>0</v>
      </c>
      <c r="HZ108" s="4">
        <f>'Raw Data'!IN74</f>
        <v>0</v>
      </c>
      <c r="IA108" s="4">
        <f>'Raw Data'!IO74</f>
        <v>0</v>
      </c>
      <c r="IB108" s="4">
        <f>'Raw Data'!IP74</f>
        <v>0</v>
      </c>
    </row>
    <row r="109" spans="1:236" ht="14.25" customHeight="1" x14ac:dyDescent="0.35">
      <c r="A109" s="4" t="str">
        <f>'Raw Data'!A75</f>
        <v>SF Average Sale Price</v>
      </c>
      <c r="B109" s="33">
        <f>'Raw Data'!P75</f>
        <v>0</v>
      </c>
      <c r="C109" s="33">
        <f>'Raw Data'!Q75</f>
        <v>0</v>
      </c>
      <c r="D109" s="33">
        <f>'Raw Data'!R75</f>
        <v>0</v>
      </c>
      <c r="E109" s="33">
        <f>'Raw Data'!S75</f>
        <v>0</v>
      </c>
      <c r="F109" s="33">
        <f>'Raw Data'!T75</f>
        <v>0</v>
      </c>
      <c r="G109" s="33">
        <f>'Raw Data'!U75</f>
        <v>0</v>
      </c>
      <c r="H109" s="33">
        <f>'Raw Data'!V75</f>
        <v>0</v>
      </c>
      <c r="I109" s="33">
        <f>'Raw Data'!W75</f>
        <v>0</v>
      </c>
      <c r="J109" s="33">
        <f>'Raw Data'!X75</f>
        <v>0</v>
      </c>
      <c r="K109" s="33">
        <f>'Raw Data'!Y75</f>
        <v>0</v>
      </c>
      <c r="L109" s="33">
        <f>'Raw Data'!Z75</f>
        <v>0</v>
      </c>
      <c r="M109" s="33">
        <f>'Raw Data'!AA75</f>
        <v>0</v>
      </c>
      <c r="N109" s="33">
        <f>'Raw Data'!AB75</f>
        <v>0</v>
      </c>
      <c r="O109" s="33">
        <f>'Raw Data'!AC75</f>
        <v>0</v>
      </c>
      <c r="P109" s="33">
        <f>'Raw Data'!AD75</f>
        <v>0</v>
      </c>
      <c r="Q109" s="33">
        <f>'Raw Data'!AE75</f>
        <v>0</v>
      </c>
      <c r="R109" s="33">
        <f>'Raw Data'!AF75</f>
        <v>0</v>
      </c>
      <c r="S109" s="33">
        <f>'Raw Data'!AG75</f>
        <v>0</v>
      </c>
      <c r="T109" s="33">
        <f>'Raw Data'!AH75</f>
        <v>0</v>
      </c>
      <c r="U109" s="33">
        <f>'Raw Data'!AI75</f>
        <v>0</v>
      </c>
      <c r="V109" s="33">
        <f>'Raw Data'!AJ75</f>
        <v>0</v>
      </c>
      <c r="W109" s="33">
        <f>'Raw Data'!AK75</f>
        <v>0</v>
      </c>
      <c r="X109" s="33">
        <f>'Raw Data'!AL75</f>
        <v>0</v>
      </c>
      <c r="Y109" s="33">
        <f>'Raw Data'!AM75</f>
        <v>0</v>
      </c>
      <c r="Z109" s="33">
        <f>'Raw Data'!AN75</f>
        <v>0</v>
      </c>
      <c r="AA109" s="33">
        <f>'Raw Data'!AO75</f>
        <v>0</v>
      </c>
      <c r="AB109" s="33">
        <f>'Raw Data'!AP75</f>
        <v>0</v>
      </c>
      <c r="AC109" s="33">
        <f>'Raw Data'!AQ75</f>
        <v>0</v>
      </c>
      <c r="AD109" s="33">
        <f>'Raw Data'!AR75</f>
        <v>0</v>
      </c>
      <c r="AE109" s="33">
        <f>'Raw Data'!AS75</f>
        <v>0</v>
      </c>
      <c r="AF109" s="33">
        <f>'Raw Data'!AT75</f>
        <v>0</v>
      </c>
      <c r="AG109" s="33">
        <f>'Raw Data'!AU75</f>
        <v>0</v>
      </c>
      <c r="AH109" s="33">
        <f>'Raw Data'!AV75</f>
        <v>0</v>
      </c>
      <c r="AI109" s="33">
        <f>'Raw Data'!AW75</f>
        <v>0</v>
      </c>
      <c r="AJ109" s="33">
        <f>'Raw Data'!AX75</f>
        <v>0</v>
      </c>
      <c r="AK109" s="33">
        <f>'Raw Data'!AY75</f>
        <v>0</v>
      </c>
      <c r="AL109" s="33">
        <f>'Raw Data'!AZ75</f>
        <v>0</v>
      </c>
      <c r="AM109" s="33">
        <f>'Raw Data'!BA75</f>
        <v>0</v>
      </c>
      <c r="AN109" s="33">
        <f>'Raw Data'!BB75</f>
        <v>0</v>
      </c>
      <c r="AO109" s="33">
        <f>'Raw Data'!BC75</f>
        <v>0</v>
      </c>
      <c r="AP109" s="33">
        <f>'Raw Data'!BD75</f>
        <v>0</v>
      </c>
      <c r="AQ109" s="33">
        <f>'Raw Data'!BE75</f>
        <v>0</v>
      </c>
      <c r="AR109" s="33">
        <f>'Raw Data'!BF75</f>
        <v>0</v>
      </c>
      <c r="AS109" s="33">
        <f>'Raw Data'!BG75</f>
        <v>0</v>
      </c>
      <c r="AT109" s="33">
        <f>'Raw Data'!BH75</f>
        <v>0</v>
      </c>
      <c r="AU109" s="33">
        <f>'Raw Data'!BI75</f>
        <v>0</v>
      </c>
      <c r="AV109" s="33">
        <f>'Raw Data'!BJ75</f>
        <v>0</v>
      </c>
      <c r="AW109" s="33">
        <f>'Raw Data'!BK75</f>
        <v>0</v>
      </c>
      <c r="AX109" s="33">
        <f>'Raw Data'!BL75</f>
        <v>0</v>
      </c>
      <c r="AY109" s="33">
        <f>'Raw Data'!BM75</f>
        <v>0</v>
      </c>
      <c r="AZ109" s="33">
        <f>'Raw Data'!BN75</f>
        <v>0</v>
      </c>
      <c r="BA109" s="33">
        <f>'Raw Data'!BO75</f>
        <v>0</v>
      </c>
      <c r="BB109" s="33">
        <f>'Raw Data'!BP75</f>
        <v>0</v>
      </c>
      <c r="BC109" s="33">
        <f>'Raw Data'!BQ75</f>
        <v>0</v>
      </c>
      <c r="BD109" s="33">
        <f>'Raw Data'!BR75</f>
        <v>0</v>
      </c>
      <c r="BE109" s="33">
        <f>'Raw Data'!BS75</f>
        <v>0</v>
      </c>
      <c r="BF109" s="33">
        <f>'Raw Data'!BT75</f>
        <v>0</v>
      </c>
      <c r="BG109" s="33">
        <f>'Raw Data'!BU75</f>
        <v>0</v>
      </c>
      <c r="BH109" s="33">
        <f>'Raw Data'!BV75</f>
        <v>0</v>
      </c>
      <c r="BI109" s="33">
        <f>'Raw Data'!BW75</f>
        <v>0</v>
      </c>
      <c r="BJ109" s="33">
        <f>'Raw Data'!BX75</f>
        <v>0</v>
      </c>
      <c r="BK109" s="33">
        <f>'Raw Data'!BY75</f>
        <v>0</v>
      </c>
      <c r="BL109" s="33">
        <f>'Raw Data'!BZ75</f>
        <v>0</v>
      </c>
      <c r="BM109" s="33">
        <f>'Raw Data'!CA75</f>
        <v>0</v>
      </c>
      <c r="BN109" s="33">
        <f>'Raw Data'!CB75</f>
        <v>0</v>
      </c>
      <c r="BO109" s="33">
        <f>'Raw Data'!CC75</f>
        <v>0</v>
      </c>
      <c r="BP109" s="33">
        <f>'Raw Data'!CD75</f>
        <v>0</v>
      </c>
      <c r="BQ109" s="33">
        <f>'Raw Data'!CE75</f>
        <v>0</v>
      </c>
      <c r="BR109" s="33">
        <f>'Raw Data'!CF75</f>
        <v>0</v>
      </c>
      <c r="BS109" s="33">
        <f>'Raw Data'!CG75</f>
        <v>0</v>
      </c>
      <c r="BT109" s="33">
        <f>'Raw Data'!CH75</f>
        <v>0</v>
      </c>
      <c r="BU109" s="33">
        <f>'Raw Data'!CI75</f>
        <v>0</v>
      </c>
      <c r="BV109" s="33">
        <f>'Raw Data'!CJ75</f>
        <v>0</v>
      </c>
      <c r="BW109" s="33">
        <f>'Raw Data'!CK75</f>
        <v>0</v>
      </c>
      <c r="BX109" s="33">
        <f>'Raw Data'!CL75</f>
        <v>0</v>
      </c>
      <c r="BY109" s="33">
        <f>'Raw Data'!CM75</f>
        <v>0</v>
      </c>
      <c r="BZ109" s="33">
        <f>'Raw Data'!CN75</f>
        <v>0</v>
      </c>
      <c r="CA109" s="33">
        <f>'Raw Data'!CO75</f>
        <v>0</v>
      </c>
      <c r="CB109" s="33">
        <f>'Raw Data'!CP75</f>
        <v>0</v>
      </c>
      <c r="CC109" s="33">
        <f>'Raw Data'!CQ75</f>
        <v>0</v>
      </c>
      <c r="CD109" s="33">
        <f>'Raw Data'!CR75</f>
        <v>0</v>
      </c>
      <c r="CE109" s="33">
        <f>'Raw Data'!CS75</f>
        <v>0</v>
      </c>
      <c r="CF109" s="33">
        <f>'Raw Data'!CT75</f>
        <v>0</v>
      </c>
      <c r="CG109" s="33">
        <f>'Raw Data'!CU75</f>
        <v>0</v>
      </c>
      <c r="CH109" s="33">
        <f>'Raw Data'!CV75</f>
        <v>0</v>
      </c>
      <c r="CI109" s="33">
        <f>'Raw Data'!CW75</f>
        <v>0</v>
      </c>
      <c r="CJ109" s="33">
        <f>'Raw Data'!CX75</f>
        <v>0</v>
      </c>
      <c r="CK109" s="33">
        <f>'Raw Data'!CY75</f>
        <v>0</v>
      </c>
      <c r="CL109" s="33">
        <f>'Raw Data'!CZ75</f>
        <v>0</v>
      </c>
      <c r="CM109" s="33">
        <f>'Raw Data'!DA75</f>
        <v>0</v>
      </c>
      <c r="CN109" s="33">
        <f>'Raw Data'!DB75</f>
        <v>0</v>
      </c>
      <c r="CO109" s="33">
        <f>'Raw Data'!DC75</f>
        <v>0</v>
      </c>
      <c r="CP109" s="33">
        <f>'Raw Data'!DD75</f>
        <v>0</v>
      </c>
      <c r="CQ109" s="33">
        <f>'Raw Data'!DE75</f>
        <v>0</v>
      </c>
      <c r="CR109" s="33">
        <f>'Raw Data'!DF75</f>
        <v>0</v>
      </c>
      <c r="CS109" s="33">
        <f>'Raw Data'!DG75</f>
        <v>0</v>
      </c>
      <c r="CT109" s="33">
        <f>'Raw Data'!DH75</f>
        <v>0</v>
      </c>
      <c r="CU109" s="33">
        <f>'Raw Data'!DI75</f>
        <v>0</v>
      </c>
      <c r="CV109" s="33">
        <f>'Raw Data'!DJ75</f>
        <v>0</v>
      </c>
      <c r="CW109" s="33">
        <f>'Raw Data'!DK75</f>
        <v>0</v>
      </c>
      <c r="CX109" s="33">
        <f>'Raw Data'!DL75</f>
        <v>0</v>
      </c>
      <c r="CY109" s="33">
        <f>'Raw Data'!DM75</f>
        <v>0</v>
      </c>
      <c r="CZ109" s="33">
        <f>'Raw Data'!DN75</f>
        <v>0</v>
      </c>
      <c r="DA109" s="33">
        <f>'Raw Data'!DO75</f>
        <v>0</v>
      </c>
      <c r="DB109" s="33">
        <f>'Raw Data'!DP75</f>
        <v>0</v>
      </c>
      <c r="DC109" s="33">
        <f>'Raw Data'!DQ75</f>
        <v>0</v>
      </c>
      <c r="DD109" s="33">
        <f>'Raw Data'!DR75</f>
        <v>0</v>
      </c>
      <c r="DE109" s="33">
        <f>'Raw Data'!DS75</f>
        <v>0</v>
      </c>
      <c r="DF109" s="33">
        <f>'Raw Data'!DT75</f>
        <v>0</v>
      </c>
      <c r="DG109" s="33">
        <f>'Raw Data'!DU75</f>
        <v>0</v>
      </c>
      <c r="DH109" s="33">
        <f>'Raw Data'!DV75</f>
        <v>0</v>
      </c>
      <c r="DI109" s="33">
        <f>'Raw Data'!DW75</f>
        <v>0</v>
      </c>
      <c r="DJ109" s="33">
        <f>'Raw Data'!DX75</f>
        <v>0</v>
      </c>
      <c r="DK109" s="33">
        <f>'Raw Data'!DY75</f>
        <v>0</v>
      </c>
      <c r="DL109" s="33">
        <f>'Raw Data'!DZ75</f>
        <v>0</v>
      </c>
      <c r="DM109" s="33">
        <f>'Raw Data'!EA75</f>
        <v>0</v>
      </c>
      <c r="DN109" s="33">
        <f>'Raw Data'!EB75</f>
        <v>0</v>
      </c>
      <c r="DO109" s="33">
        <f>'Raw Data'!EC75</f>
        <v>0</v>
      </c>
      <c r="DP109" s="33">
        <f>'Raw Data'!ED75</f>
        <v>0</v>
      </c>
      <c r="DQ109" s="33">
        <f>'Raw Data'!EE75</f>
        <v>0</v>
      </c>
      <c r="DR109" s="33">
        <f>'Raw Data'!EF75</f>
        <v>0</v>
      </c>
      <c r="DS109" s="33">
        <f>'Raw Data'!EG75</f>
        <v>0</v>
      </c>
      <c r="DT109" s="33">
        <f>'Raw Data'!EH75</f>
        <v>0</v>
      </c>
      <c r="DU109" s="33">
        <f>'Raw Data'!EI75</f>
        <v>348749</v>
      </c>
      <c r="DV109" s="33">
        <f>'Raw Data'!EJ75</f>
        <v>403894</v>
      </c>
      <c r="DW109" s="33">
        <f>'Raw Data'!EK75</f>
        <v>377759</v>
      </c>
      <c r="DX109" s="33">
        <f>'Raw Data'!EL75</f>
        <v>368089</v>
      </c>
      <c r="DY109" s="33">
        <f>'Raw Data'!EM75</f>
        <v>371453</v>
      </c>
      <c r="DZ109" s="33">
        <f>'Raw Data'!EN75</f>
        <v>417715</v>
      </c>
      <c r="EA109" s="33">
        <f>'Raw Data'!EO75</f>
        <v>357918</v>
      </c>
      <c r="EB109" s="33">
        <f>'Raw Data'!EP75</f>
        <v>425298</v>
      </c>
      <c r="EC109" s="33">
        <f>'Raw Data'!EQ75</f>
        <v>390414</v>
      </c>
      <c r="ED109" s="33">
        <f>'Raw Data'!ER75</f>
        <v>386939</v>
      </c>
      <c r="EE109" s="33">
        <f>'Raw Data'!ES75</f>
        <v>382138</v>
      </c>
      <c r="EF109" s="33">
        <f>'Raw Data'!ET75</f>
        <v>330612</v>
      </c>
      <c r="EG109" s="33">
        <f>'Raw Data'!EU75</f>
        <v>411667</v>
      </c>
      <c r="EH109" s="33">
        <f>'Raw Data'!EV75</f>
        <v>400025</v>
      </c>
      <c r="EI109" s="33">
        <f>'Raw Data'!EW75</f>
        <v>450235</v>
      </c>
      <c r="EJ109" s="33">
        <f>'Raw Data'!EX75</f>
        <v>393220</v>
      </c>
      <c r="EK109" s="33">
        <f>'Raw Data'!EY75</f>
        <v>409497</v>
      </c>
      <c r="EL109" s="33">
        <f>'Raw Data'!EZ75</f>
        <v>390808</v>
      </c>
      <c r="EM109" s="33">
        <f>'Raw Data'!FA75</f>
        <v>382516</v>
      </c>
      <c r="EN109" s="33">
        <f>'Raw Data'!FB75</f>
        <v>415650</v>
      </c>
      <c r="EO109" s="33">
        <f>'Raw Data'!FC75</f>
        <v>356000</v>
      </c>
      <c r="EP109" s="33">
        <f>'Raw Data'!FD75</f>
        <v>370791</v>
      </c>
      <c r="EQ109" s="33">
        <f>'Raw Data'!FE75</f>
        <v>368114</v>
      </c>
      <c r="ER109" s="33">
        <f>'Raw Data'!FF75</f>
        <v>375030</v>
      </c>
      <c r="ES109" s="33">
        <f>'Raw Data'!FG75</f>
        <v>387024</v>
      </c>
      <c r="ET109" s="33">
        <f>'Raw Data'!FH75</f>
        <v>411661</v>
      </c>
      <c r="EU109" s="33">
        <f>'Raw Data'!FI75</f>
        <v>402664</v>
      </c>
      <c r="EV109" s="33">
        <f>'Raw Data'!FJ75</f>
        <v>401694</v>
      </c>
      <c r="EW109" s="33">
        <f>'Raw Data'!FK75</f>
        <v>389781</v>
      </c>
      <c r="EX109" s="33">
        <f>'Raw Data'!FL75</f>
        <v>427190</v>
      </c>
      <c r="EY109" s="33">
        <f>'Raw Data'!FM75</f>
        <v>438714</v>
      </c>
      <c r="EZ109" s="33">
        <f>'Raw Data'!FN75</f>
        <v>407628</v>
      </c>
      <c r="FA109" s="33">
        <f>'Raw Data'!FO75</f>
        <v>396292</v>
      </c>
      <c r="FB109" s="33">
        <f>'Raw Data'!FP75</f>
        <v>384602</v>
      </c>
      <c r="FC109" s="33">
        <f>'Raw Data'!FQ75</f>
        <v>388913</v>
      </c>
      <c r="FD109" s="33">
        <f>'Raw Data'!FR75</f>
        <v>364059</v>
      </c>
      <c r="FE109" s="33">
        <f>'Raw Data'!FS75</f>
        <v>399668</v>
      </c>
      <c r="FF109" s="33">
        <f>'Raw Data'!FT75</f>
        <v>453535</v>
      </c>
      <c r="FG109" s="33">
        <f>'Raw Data'!FU75</f>
        <v>499754</v>
      </c>
      <c r="FH109" s="33">
        <f>'Raw Data'!FV75</f>
        <v>452416</v>
      </c>
      <c r="FI109" s="33">
        <f>'Raw Data'!FW75</f>
        <v>431692</v>
      </c>
      <c r="FJ109" s="33">
        <f>'Raw Data'!FX75</f>
        <v>415138</v>
      </c>
      <c r="FK109" s="33">
        <f>'Raw Data'!FY75</f>
        <v>471307</v>
      </c>
      <c r="FL109" s="33">
        <f>'Raw Data'!FZ75</f>
        <v>445051</v>
      </c>
      <c r="FM109" s="33">
        <f>'Raw Data'!GA75</f>
        <v>450583</v>
      </c>
      <c r="FN109" s="33">
        <f>'Raw Data'!GB75</f>
        <v>405866</v>
      </c>
      <c r="FO109" s="33">
        <f>'Raw Data'!GC75</f>
        <v>386920</v>
      </c>
      <c r="FP109" s="33">
        <f>'Raw Data'!GD75</f>
        <v>416056</v>
      </c>
      <c r="FQ109" s="33">
        <f>'Raw Data'!GE75</f>
        <v>414278</v>
      </c>
      <c r="FR109" s="33">
        <f>'Raw Data'!GF75</f>
        <v>483931</v>
      </c>
      <c r="FS109" s="33">
        <f>'Raw Data'!GG75</f>
        <v>431612</v>
      </c>
      <c r="FT109" s="33">
        <f>'Raw Data'!GH75</f>
        <v>423809</v>
      </c>
      <c r="FU109" s="33">
        <f>'Raw Data'!GI75</f>
        <v>420729</v>
      </c>
      <c r="FV109" s="33">
        <f>'Raw Data'!GJ75</f>
        <v>429602</v>
      </c>
      <c r="FW109" s="33">
        <f>'Raw Data'!GK75</f>
        <v>441817</v>
      </c>
      <c r="FX109" s="33">
        <f>'Raw Data'!GL75</f>
        <v>428957</v>
      </c>
      <c r="FY109" s="33">
        <f>'Raw Data'!GM75</f>
        <v>395856</v>
      </c>
      <c r="FZ109" s="33">
        <f>'Raw Data'!GN75</f>
        <v>400303</v>
      </c>
      <c r="GA109" s="33">
        <f>'Raw Data'!GO75</f>
        <v>444503</v>
      </c>
      <c r="GB109" s="33">
        <f>'Raw Data'!GP75</f>
        <v>429749</v>
      </c>
      <c r="GC109" s="33">
        <f>'Raw Data'!GQ75</f>
        <v>468389</v>
      </c>
      <c r="GD109" s="33">
        <f>'Raw Data'!GR75</f>
        <v>449360</v>
      </c>
      <c r="GE109" s="33">
        <f>'Raw Data'!GS75</f>
        <v>437368</v>
      </c>
      <c r="GF109" s="33">
        <f>'Raw Data'!GT75</f>
        <v>401324</v>
      </c>
      <c r="GG109" s="33">
        <f>'Raw Data'!GU75</f>
        <v>462903</v>
      </c>
      <c r="GH109" s="33">
        <f>'Raw Data'!GV75</f>
        <v>447895</v>
      </c>
      <c r="GI109" s="33">
        <f>'Raw Data'!GW75</f>
        <v>441108</v>
      </c>
      <c r="GJ109" s="33">
        <f>'Raw Data'!GX75</f>
        <v>443331</v>
      </c>
      <c r="GK109" s="33">
        <f>'Raw Data'!GY75</f>
        <v>493801</v>
      </c>
      <c r="GL109" s="33">
        <f>'Raw Data'!GZ75</f>
        <v>524771</v>
      </c>
      <c r="GM109" s="33">
        <f>'Raw Data'!HA75</f>
        <v>532799</v>
      </c>
      <c r="GN109" s="33">
        <f>'Raw Data'!HB75</f>
        <v>587363</v>
      </c>
      <c r="GO109" s="33">
        <f>'Raw Data'!HC75</f>
        <v>598289</v>
      </c>
      <c r="GP109" s="33">
        <f>'Raw Data'!HD75</f>
        <v>633409</v>
      </c>
      <c r="GQ109" s="33">
        <f>'Raw Data'!HE75</f>
        <v>554333</v>
      </c>
      <c r="GR109" s="33">
        <f>'Raw Data'!HF75</f>
        <v>468830</v>
      </c>
      <c r="GS109" s="33">
        <f>'Raw Data'!HG75</f>
        <v>651191</v>
      </c>
      <c r="GT109" s="33">
        <f>'Raw Data'!HH75</f>
        <v>659288</v>
      </c>
      <c r="GU109" s="33">
        <f>'Raw Data'!HI75</f>
        <v>724151</v>
      </c>
      <c r="GV109" s="33">
        <f>'Raw Data'!HJ75</f>
        <v>734613</v>
      </c>
      <c r="GW109" s="33">
        <f>'Raw Data'!HK75</f>
        <v>680786</v>
      </c>
      <c r="GX109" s="33">
        <f>'Raw Data'!HL75</f>
        <v>660624</v>
      </c>
      <c r="GY109" s="33">
        <f>'Raw Data'!HM75</f>
        <v>667564</v>
      </c>
      <c r="GZ109" s="33">
        <f>'Raw Data'!HN75</f>
        <v>723847</v>
      </c>
      <c r="HA109" s="33">
        <f>'Raw Data'!HO75</f>
        <v>664693</v>
      </c>
      <c r="HB109" s="33">
        <f>'Raw Data'!HP75</f>
        <v>725821</v>
      </c>
      <c r="HC109" s="33">
        <f>'Raw Data'!HQ75</f>
        <v>775718</v>
      </c>
      <c r="HD109" s="33">
        <f>'Raw Data'!HR75</f>
        <v>854864</v>
      </c>
      <c r="HE109" s="33">
        <f>'Raw Data'!HS75</f>
        <v>810672</v>
      </c>
      <c r="HF109" s="33">
        <f>'Raw Data'!HT75</f>
        <v>801753</v>
      </c>
      <c r="HG109" s="33">
        <f>'Raw Data'!HU75</f>
        <v>815970</v>
      </c>
      <c r="HH109" s="33">
        <f>'Raw Data'!HV75</f>
        <v>766103</v>
      </c>
      <c r="HI109" s="33">
        <f>'Raw Data'!HW75</f>
        <v>764108</v>
      </c>
      <c r="HJ109" s="33">
        <f>'Raw Data'!HX75</f>
        <v>667851</v>
      </c>
      <c r="HK109" s="33">
        <f>'Raw Data'!HY75</f>
        <v>744490</v>
      </c>
      <c r="HL109" s="33">
        <f>'Raw Data'!HZ75</f>
        <v>757506</v>
      </c>
      <c r="HM109" s="33">
        <f>'Raw Data'!IA75</f>
        <v>673071</v>
      </c>
      <c r="HN109" s="33">
        <f>'Raw Data'!IB75</f>
        <v>786902</v>
      </c>
      <c r="HO109" s="33">
        <f>'Raw Data'!IC75</f>
        <v>781719</v>
      </c>
      <c r="HP109" s="33">
        <f>'Raw Data'!ID75</f>
        <v>627634</v>
      </c>
      <c r="HQ109" s="33">
        <f>'Raw Data'!IE75</f>
        <v>746793</v>
      </c>
      <c r="HR109" s="33">
        <f>'Raw Data'!IF75</f>
        <v>707063</v>
      </c>
      <c r="HS109" s="33">
        <f>'Raw Data'!IG75</f>
        <v>759777</v>
      </c>
      <c r="HT109" s="33">
        <f>'Raw Data'!IH75</f>
        <v>805612</v>
      </c>
      <c r="HU109" s="33">
        <f>'Raw Data'!II75</f>
        <v>674644</v>
      </c>
      <c r="HV109" s="33">
        <f>'Raw Data'!IJ75</f>
        <v>711356</v>
      </c>
      <c r="HW109" s="33">
        <f>'Raw Data'!IK75</f>
        <v>671224</v>
      </c>
    </row>
    <row r="110" spans="1:236" ht="14.25" customHeight="1" x14ac:dyDescent="0.35">
      <c r="A110" s="4" t="str">
        <f>'Raw Data'!A76</f>
        <v>SF Median Sale Price</v>
      </c>
      <c r="B110" s="33">
        <f>'Raw Data'!P76</f>
        <v>0</v>
      </c>
      <c r="C110" s="33">
        <f>'Raw Data'!Q76</f>
        <v>0</v>
      </c>
      <c r="D110" s="33">
        <f>'Raw Data'!R76</f>
        <v>419000</v>
      </c>
      <c r="E110" s="33">
        <f>'Raw Data'!S76</f>
        <v>480000</v>
      </c>
      <c r="F110" s="33">
        <f>'Raw Data'!T76</f>
        <v>415000</v>
      </c>
      <c r="G110" s="33">
        <f>'Raw Data'!U76</f>
        <v>452000</v>
      </c>
      <c r="H110" s="33">
        <f>'Raw Data'!V76</f>
        <v>495000</v>
      </c>
      <c r="I110" s="33">
        <f>'Raw Data'!W76</f>
        <v>496000</v>
      </c>
      <c r="J110" s="33">
        <f>'Raw Data'!X76</f>
        <v>510000</v>
      </c>
      <c r="K110" s="33">
        <f>'Raw Data'!Y76</f>
        <v>534500</v>
      </c>
      <c r="L110" s="33">
        <f>'Raw Data'!Z76</f>
        <v>507500</v>
      </c>
      <c r="M110" s="33">
        <f>'Raw Data'!AA76</f>
        <v>409500</v>
      </c>
      <c r="N110" s="33">
        <f>'Raw Data'!AB76</f>
        <v>410000</v>
      </c>
      <c r="O110" s="33">
        <f>'Raw Data'!AC76</f>
        <v>420000</v>
      </c>
      <c r="P110" s="33">
        <f>'Raw Data'!AD76</f>
        <v>450000</v>
      </c>
      <c r="Q110" s="33">
        <f>'Raw Data'!AE76</f>
        <v>425000</v>
      </c>
      <c r="R110" s="33">
        <f>'Raw Data'!AF76</f>
        <v>419950</v>
      </c>
      <c r="S110" s="33">
        <f>'Raw Data'!AG76</f>
        <v>433000</v>
      </c>
      <c r="T110" s="33">
        <f>'Raw Data'!AH76</f>
        <v>341250</v>
      </c>
      <c r="U110" s="33">
        <f>'Raw Data'!AI76</f>
        <v>398000</v>
      </c>
      <c r="V110" s="33">
        <f>'Raw Data'!AJ76</f>
        <v>454790</v>
      </c>
      <c r="W110" s="33">
        <f>'Raw Data'!AK76</f>
        <v>417500</v>
      </c>
      <c r="X110" s="33">
        <f>'Raw Data'!AL76</f>
        <v>529000</v>
      </c>
      <c r="Y110" s="33">
        <f>'Raw Data'!AM76</f>
        <v>368200</v>
      </c>
      <c r="Z110" s="33">
        <f>'Raw Data'!AN76</f>
        <v>369350</v>
      </c>
      <c r="AA110" s="33">
        <f>'Raw Data'!AO76</f>
        <v>419500</v>
      </c>
      <c r="AB110" s="33">
        <f>'Raw Data'!AP76</f>
        <v>410000</v>
      </c>
      <c r="AC110" s="33">
        <f>'Raw Data'!AQ76</f>
        <v>443250</v>
      </c>
      <c r="AD110" s="33">
        <f>'Raw Data'!AR76</f>
        <v>418750</v>
      </c>
      <c r="AE110" s="33">
        <f>'Raw Data'!AS76</f>
        <v>385000</v>
      </c>
      <c r="AF110" s="33">
        <f>'Raw Data'!AT76</f>
        <v>327000</v>
      </c>
      <c r="AG110" s="33">
        <f>'Raw Data'!AU76</f>
        <v>425000</v>
      </c>
      <c r="AH110" s="33">
        <f>'Raw Data'!AV76</f>
        <v>412000</v>
      </c>
      <c r="AI110" s="33">
        <f>'Raw Data'!AW76</f>
        <v>430000</v>
      </c>
      <c r="AJ110" s="33">
        <f>'Raw Data'!AX76</f>
        <v>395000</v>
      </c>
      <c r="AK110" s="33">
        <f>'Raw Data'!AY76</f>
        <v>342900</v>
      </c>
      <c r="AL110" s="33">
        <f>'Raw Data'!AZ76</f>
        <v>357450</v>
      </c>
      <c r="AM110" s="33">
        <f>'Raw Data'!BA76</f>
        <v>350000</v>
      </c>
      <c r="AN110" s="33">
        <f>'Raw Data'!BB76</f>
        <v>415000</v>
      </c>
      <c r="AO110" s="33">
        <f>'Raw Data'!BC76</f>
        <v>357500</v>
      </c>
      <c r="AP110" s="33">
        <f>'Raw Data'!BD76</f>
        <v>406339</v>
      </c>
      <c r="AQ110" s="33">
        <f>'Raw Data'!BE76</f>
        <v>381206</v>
      </c>
      <c r="AR110" s="33">
        <f>'Raw Data'!BF76</f>
        <v>320000</v>
      </c>
      <c r="AS110" s="33">
        <f>'Raw Data'!BG76</f>
        <v>345000</v>
      </c>
      <c r="AT110" s="33">
        <f>'Raw Data'!BH76</f>
        <v>360000</v>
      </c>
      <c r="AU110" s="33">
        <f>'Raw Data'!BI76</f>
        <v>375000</v>
      </c>
      <c r="AV110" s="33">
        <f>'Raw Data'!BJ76</f>
        <v>362500</v>
      </c>
      <c r="AW110" s="33">
        <f>'Raw Data'!BK76</f>
        <v>359000</v>
      </c>
      <c r="AX110" s="33">
        <f>'Raw Data'!BL76</f>
        <v>300000</v>
      </c>
      <c r="AY110" s="33">
        <f>'Raw Data'!BM76</f>
        <v>375000</v>
      </c>
      <c r="AZ110" s="33">
        <f>'Raw Data'!BN76</f>
        <v>325000</v>
      </c>
      <c r="BA110" s="33">
        <f>'Raw Data'!BO76</f>
        <v>334575</v>
      </c>
      <c r="BB110" s="33">
        <f>'Raw Data'!BP76</f>
        <v>394000</v>
      </c>
      <c r="BC110" s="33">
        <f>'Raw Data'!BQ76</f>
        <v>290000</v>
      </c>
      <c r="BD110" s="33">
        <f>'Raw Data'!BR76</f>
        <v>292000</v>
      </c>
      <c r="BE110" s="33">
        <f>'Raw Data'!BS76</f>
        <v>362500</v>
      </c>
      <c r="BF110" s="33">
        <f>'Raw Data'!BT76</f>
        <v>375000</v>
      </c>
      <c r="BG110" s="33">
        <f>'Raw Data'!BU76</f>
        <v>292500</v>
      </c>
      <c r="BH110" s="33">
        <f>'Raw Data'!BV76</f>
        <v>325000</v>
      </c>
      <c r="BI110" s="33">
        <f>'Raw Data'!BW76</f>
        <v>265000</v>
      </c>
      <c r="BJ110" s="33">
        <f>'Raw Data'!BX76</f>
        <v>297500</v>
      </c>
      <c r="BK110" s="33">
        <f>'Raw Data'!BY76</f>
        <v>322500</v>
      </c>
      <c r="BL110" s="33">
        <f>'Raw Data'!BZ76</f>
        <v>335000</v>
      </c>
      <c r="BM110" s="33">
        <f>'Raw Data'!CA76</f>
        <v>310000</v>
      </c>
      <c r="BN110" s="33">
        <f>'Raw Data'!CB76</f>
        <v>367000</v>
      </c>
      <c r="BO110" s="33">
        <f>'Raw Data'!CC76</f>
        <v>399000</v>
      </c>
      <c r="BP110" s="33">
        <f>'Raw Data'!CD76</f>
        <v>336000</v>
      </c>
      <c r="BQ110" s="33">
        <f>'Raw Data'!CE76</f>
        <v>322500</v>
      </c>
      <c r="BR110" s="33">
        <f>'Raw Data'!CF76</f>
        <v>317500</v>
      </c>
      <c r="BS110" s="33">
        <f>'Raw Data'!CG76</f>
        <v>314475</v>
      </c>
      <c r="BT110" s="33">
        <f>'Raw Data'!CH76</f>
        <v>322000</v>
      </c>
      <c r="BU110" s="33">
        <f>'Raw Data'!CI76</f>
        <v>301500</v>
      </c>
      <c r="BV110" s="33">
        <f>'Raw Data'!CJ76</f>
        <v>300000</v>
      </c>
      <c r="BW110" s="33">
        <f>'Raw Data'!CK76</f>
        <v>317250</v>
      </c>
      <c r="BX110" s="33">
        <f>'Raw Data'!CL76</f>
        <v>368952</v>
      </c>
      <c r="BY110" s="33">
        <f>'Raw Data'!CM76</f>
        <v>318750</v>
      </c>
      <c r="BZ110" s="33">
        <f>'Raw Data'!CN76</f>
        <v>341500</v>
      </c>
      <c r="CA110" s="33">
        <f>'Raw Data'!CO76</f>
        <v>408300</v>
      </c>
      <c r="CB110" s="33">
        <f>'Raw Data'!CP76</f>
        <v>347450</v>
      </c>
      <c r="CC110" s="33">
        <f>'Raw Data'!CQ76</f>
        <v>308500</v>
      </c>
      <c r="CD110" s="33">
        <f>'Raw Data'!CR76</f>
        <v>360000</v>
      </c>
      <c r="CE110" s="33">
        <f>'Raw Data'!CS76</f>
        <v>360000</v>
      </c>
      <c r="CF110" s="33">
        <f>'Raw Data'!CT76</f>
        <v>300000</v>
      </c>
      <c r="CG110" s="33">
        <f>'Raw Data'!CU76</f>
        <v>295000</v>
      </c>
      <c r="CH110" s="33">
        <f>'Raw Data'!CV76</f>
        <v>274900</v>
      </c>
      <c r="CI110" s="33">
        <f>'Raw Data'!CW76</f>
        <v>315000</v>
      </c>
      <c r="CJ110" s="33">
        <f>'Raw Data'!CX76</f>
        <v>247000</v>
      </c>
      <c r="CK110" s="33">
        <f>'Raw Data'!CY76</f>
        <v>269000</v>
      </c>
      <c r="CL110" s="33">
        <f>'Raw Data'!CZ76</f>
        <v>265900</v>
      </c>
      <c r="CM110" s="33">
        <f>'Raw Data'!DA76</f>
        <v>307500</v>
      </c>
      <c r="CN110" s="33">
        <f>'Raw Data'!DB76</f>
        <v>295000</v>
      </c>
      <c r="CO110" s="33">
        <f>'Raw Data'!DC76</f>
        <v>310000</v>
      </c>
      <c r="CP110" s="33">
        <f>'Raw Data'!DD76</f>
        <v>298000</v>
      </c>
      <c r="CQ110" s="33">
        <f>'Raw Data'!DE76</f>
        <v>294500</v>
      </c>
      <c r="CR110" s="33">
        <f>'Raw Data'!DF76</f>
        <v>304400</v>
      </c>
      <c r="CS110" s="33">
        <f>'Raw Data'!DG76</f>
        <v>317500</v>
      </c>
      <c r="CT110" s="33">
        <f>'Raw Data'!DH76</f>
        <v>292500</v>
      </c>
      <c r="CU110" s="33">
        <f>'Raw Data'!DI76</f>
        <v>277000</v>
      </c>
      <c r="CV110" s="33">
        <f>'Raw Data'!DJ76</f>
        <v>295000</v>
      </c>
      <c r="CW110" s="33">
        <f>'Raw Data'!DK76</f>
        <v>346500</v>
      </c>
      <c r="CX110" s="33">
        <f>'Raw Data'!DL76</f>
        <v>330000</v>
      </c>
      <c r="CY110" s="33">
        <f>'Raw Data'!DM76</f>
        <v>260000</v>
      </c>
      <c r="CZ110" s="33">
        <f>'Raw Data'!DN76</f>
        <v>300000</v>
      </c>
      <c r="DA110" s="33">
        <f>'Raw Data'!DO76</f>
        <v>305000</v>
      </c>
      <c r="DB110" s="33">
        <f>'Raw Data'!DP76</f>
        <v>284250</v>
      </c>
      <c r="DC110" s="33">
        <f>'Raw Data'!DQ76</f>
        <v>323000</v>
      </c>
      <c r="DD110" s="33">
        <f>'Raw Data'!DR76</f>
        <v>303000</v>
      </c>
      <c r="DE110" s="33">
        <f>'Raw Data'!DS76</f>
        <v>277000</v>
      </c>
      <c r="DF110" s="33">
        <f>'Raw Data'!DT76</f>
        <v>270000</v>
      </c>
      <c r="DG110" s="33">
        <f>'Raw Data'!DU76</f>
        <v>263000</v>
      </c>
      <c r="DH110" s="33">
        <f>'Raw Data'!DV76</f>
        <v>338000</v>
      </c>
      <c r="DI110" s="33">
        <f>'Raw Data'!DW76</f>
        <v>290000</v>
      </c>
      <c r="DJ110" s="33">
        <f>'Raw Data'!DX76</f>
        <v>300000</v>
      </c>
      <c r="DK110" s="33">
        <f>'Raw Data'!DY76</f>
        <v>295425</v>
      </c>
      <c r="DL110" s="33">
        <f>'Raw Data'!DZ76</f>
        <v>275000</v>
      </c>
      <c r="DM110" s="33">
        <f>'Raw Data'!EA76</f>
        <v>289200</v>
      </c>
      <c r="DN110" s="33">
        <f>'Raw Data'!EB76</f>
        <v>294750</v>
      </c>
      <c r="DO110" s="33">
        <f>'Raw Data'!EC76</f>
        <v>320000</v>
      </c>
      <c r="DP110" s="33">
        <f>'Raw Data'!ED76</f>
        <v>299900</v>
      </c>
      <c r="DQ110" s="33">
        <f>'Raw Data'!EE76</f>
        <v>285000</v>
      </c>
      <c r="DR110" s="33">
        <f>'Raw Data'!EF76</f>
        <v>292500</v>
      </c>
      <c r="DS110" s="33">
        <f>'Raw Data'!EG76</f>
        <v>288500</v>
      </c>
      <c r="DT110" s="33">
        <f>'Raw Data'!EH76</f>
        <v>299000</v>
      </c>
      <c r="DU110" s="33">
        <f>'Raw Data'!EI76</f>
        <v>285500</v>
      </c>
      <c r="DV110" s="33">
        <f>'Raw Data'!EJ76</f>
        <v>318000</v>
      </c>
      <c r="DW110" s="33">
        <f>'Raw Data'!EK76</f>
        <v>335000</v>
      </c>
      <c r="DX110" s="33">
        <f>'Raw Data'!EL76</f>
        <v>317500</v>
      </c>
      <c r="DY110" s="33">
        <f>'Raw Data'!EM76</f>
        <v>283880</v>
      </c>
      <c r="DZ110" s="33">
        <f>'Raw Data'!EN76</f>
        <v>300750</v>
      </c>
      <c r="EA110" s="33">
        <f>'Raw Data'!EO76</f>
        <v>280000</v>
      </c>
      <c r="EB110" s="33">
        <f>'Raw Data'!EP76</f>
        <v>300000</v>
      </c>
      <c r="EC110" s="33">
        <f>'Raw Data'!EQ76</f>
        <v>279000</v>
      </c>
      <c r="ED110" s="33">
        <f>'Raw Data'!ER76</f>
        <v>325000</v>
      </c>
      <c r="EE110" s="33">
        <f>'Raw Data'!ES76</f>
        <v>288500</v>
      </c>
      <c r="EF110" s="33">
        <f>'Raw Data'!ET76</f>
        <v>284500</v>
      </c>
      <c r="EG110" s="33">
        <f>'Raw Data'!EU76</f>
        <v>328500</v>
      </c>
      <c r="EH110" s="33">
        <f>'Raw Data'!EV76</f>
        <v>286000</v>
      </c>
      <c r="EI110" s="33">
        <f>'Raw Data'!EW76</f>
        <v>325000</v>
      </c>
      <c r="EJ110" s="33">
        <f>'Raw Data'!EX76</f>
        <v>288000</v>
      </c>
      <c r="EK110" s="33">
        <f>'Raw Data'!EY76</f>
        <v>325000</v>
      </c>
      <c r="EL110" s="33">
        <f>'Raw Data'!EZ76</f>
        <v>340000</v>
      </c>
      <c r="EM110" s="33">
        <f>'Raw Data'!FA76</f>
        <v>325000</v>
      </c>
      <c r="EN110" s="33">
        <f>'Raw Data'!FB76</f>
        <v>330000</v>
      </c>
      <c r="EO110" s="33">
        <f>'Raw Data'!FC76</f>
        <v>309000</v>
      </c>
      <c r="EP110" s="33">
        <f>'Raw Data'!FD76</f>
        <v>310000</v>
      </c>
      <c r="EQ110" s="33">
        <f>'Raw Data'!FE76</f>
        <v>294450</v>
      </c>
      <c r="ER110" s="33">
        <f>'Raw Data'!FF76</f>
        <v>290000</v>
      </c>
      <c r="ES110" s="33">
        <f>'Raw Data'!FG76</f>
        <v>310500</v>
      </c>
      <c r="ET110" s="33">
        <f>'Raw Data'!FH76</f>
        <v>335000</v>
      </c>
      <c r="EU110" s="33">
        <f>'Raw Data'!FI76</f>
        <v>309000</v>
      </c>
      <c r="EV110" s="33">
        <f>'Raw Data'!FJ76</f>
        <v>311500</v>
      </c>
      <c r="EW110" s="33">
        <f>'Raw Data'!FK76</f>
        <v>329000</v>
      </c>
      <c r="EX110" s="33">
        <f>'Raw Data'!FL76</f>
        <v>339000</v>
      </c>
      <c r="EY110" s="33">
        <f>'Raw Data'!FM76</f>
        <v>326000</v>
      </c>
      <c r="EZ110" s="33">
        <f>'Raw Data'!FN76</f>
        <v>325000</v>
      </c>
      <c r="FA110" s="33">
        <f>'Raw Data'!FO76</f>
        <v>330000</v>
      </c>
      <c r="FB110" s="33">
        <f>'Raw Data'!FP76</f>
        <v>324000</v>
      </c>
      <c r="FC110" s="33">
        <f>'Raw Data'!FQ76</f>
        <v>324950</v>
      </c>
      <c r="FD110" s="33">
        <f>'Raw Data'!FR76</f>
        <v>327000</v>
      </c>
      <c r="FE110" s="33">
        <f>'Raw Data'!FS76</f>
        <v>325000</v>
      </c>
      <c r="FF110" s="33">
        <f>'Raw Data'!FT76</f>
        <v>350000</v>
      </c>
      <c r="FG110" s="33">
        <f>'Raw Data'!FU76</f>
        <v>321500</v>
      </c>
      <c r="FH110" s="33">
        <f>'Raw Data'!FV76</f>
        <v>325000</v>
      </c>
      <c r="FI110" s="33">
        <f>'Raw Data'!FW76</f>
        <v>340000</v>
      </c>
      <c r="FJ110" s="33">
        <f>'Raw Data'!FX76</f>
        <v>335000</v>
      </c>
      <c r="FK110" s="33">
        <f>'Raw Data'!FY76</f>
        <v>370000</v>
      </c>
      <c r="FL110" s="33">
        <f>'Raw Data'!FZ76</f>
        <v>330000</v>
      </c>
      <c r="FM110" s="33">
        <f>'Raw Data'!GA76</f>
        <v>346500</v>
      </c>
      <c r="FN110" s="33">
        <f>'Raw Data'!GB76</f>
        <v>346450</v>
      </c>
      <c r="FO110" s="33">
        <f>'Raw Data'!GC76</f>
        <v>311000</v>
      </c>
      <c r="FP110" s="33">
        <f>'Raw Data'!GD76</f>
        <v>348500</v>
      </c>
      <c r="FQ110" s="33">
        <f>'Raw Data'!GE76</f>
        <v>356000</v>
      </c>
      <c r="FR110" s="33">
        <f>'Raw Data'!GF76</f>
        <v>354500</v>
      </c>
      <c r="FS110" s="33">
        <f>'Raw Data'!GG76</f>
        <v>339000</v>
      </c>
      <c r="FT110" s="33">
        <f>'Raw Data'!GH76</f>
        <v>332750</v>
      </c>
      <c r="FU110" s="33">
        <f>'Raw Data'!GI76</f>
        <v>347250</v>
      </c>
      <c r="FV110" s="33">
        <f>'Raw Data'!GJ76</f>
        <v>345000</v>
      </c>
      <c r="FW110" s="33">
        <f>'Raw Data'!GK76</f>
        <v>349950</v>
      </c>
      <c r="FX110" s="33">
        <f>'Raw Data'!GL76</f>
        <v>342500</v>
      </c>
      <c r="FY110" s="33">
        <f>'Raw Data'!GM76</f>
        <v>332500</v>
      </c>
      <c r="FZ110" s="33">
        <f>'Raw Data'!GN76</f>
        <v>331780</v>
      </c>
      <c r="GA110" s="33">
        <f>'Raw Data'!GO76</f>
        <v>347250</v>
      </c>
      <c r="GB110" s="33">
        <f>'Raw Data'!GP76</f>
        <v>351000</v>
      </c>
      <c r="GC110" s="33">
        <f>'Raw Data'!GQ76</f>
        <v>359000</v>
      </c>
      <c r="GD110" s="33">
        <f>'Raw Data'!GR76</f>
        <v>384500</v>
      </c>
      <c r="GE110" s="33">
        <f>'Raw Data'!GS76</f>
        <v>370000</v>
      </c>
      <c r="GF110" s="33">
        <f>'Raw Data'!GT76</f>
        <v>356000</v>
      </c>
      <c r="GG110" s="33">
        <f>'Raw Data'!GU76</f>
        <v>365000</v>
      </c>
      <c r="GH110" s="33">
        <f>'Raw Data'!GV76</f>
        <v>360000</v>
      </c>
      <c r="GI110" s="33">
        <f>'Raw Data'!GW76</f>
        <v>373750</v>
      </c>
      <c r="GJ110" s="33">
        <f>'Raw Data'!GX76</f>
        <v>364570</v>
      </c>
      <c r="GK110" s="33">
        <f>'Raw Data'!GY76</f>
        <v>398000</v>
      </c>
      <c r="GL110" s="33">
        <f>'Raw Data'!GZ76</f>
        <v>459000</v>
      </c>
      <c r="GM110" s="33">
        <f>'Raw Data'!HA76</f>
        <v>457500</v>
      </c>
      <c r="GN110" s="33">
        <f>'Raw Data'!HB76</f>
        <v>508000</v>
      </c>
      <c r="GO110" s="33">
        <f>'Raw Data'!HC76</f>
        <v>500000</v>
      </c>
      <c r="GP110" s="33">
        <f>'Raw Data'!HD76</f>
        <v>515000</v>
      </c>
      <c r="GQ110" s="33">
        <f>'Raw Data'!HE76</f>
        <v>449000</v>
      </c>
      <c r="GR110" s="33">
        <f>'Raw Data'!HF76</f>
        <v>469000</v>
      </c>
      <c r="GS110" s="33">
        <f>'Raw Data'!HG76</f>
        <v>507500</v>
      </c>
      <c r="GT110" s="33">
        <f>'Raw Data'!HH76</f>
        <v>510000</v>
      </c>
      <c r="GU110" s="33">
        <f>'Raw Data'!HI76</f>
        <v>522500</v>
      </c>
      <c r="GV110" s="33">
        <f>'Raw Data'!HJ76</f>
        <v>562000</v>
      </c>
      <c r="GW110" s="33">
        <f>'Raw Data'!HK76</f>
        <v>530300</v>
      </c>
      <c r="GX110" s="33">
        <f>'Raw Data'!HL76</f>
        <v>545000</v>
      </c>
      <c r="GY110" s="33">
        <f>'Raw Data'!HM76</f>
        <v>503750</v>
      </c>
      <c r="GZ110" s="33">
        <f>'Raw Data'!HN76</f>
        <v>526000</v>
      </c>
      <c r="HA110" s="33">
        <f>'Raw Data'!HO76</f>
        <v>525500</v>
      </c>
      <c r="HB110" s="33">
        <f>'Raw Data'!HP76</f>
        <v>546750</v>
      </c>
      <c r="HC110" s="33">
        <f>'Raw Data'!HQ76</f>
        <v>660000</v>
      </c>
      <c r="HD110" s="33">
        <f>'Raw Data'!HR76</f>
        <v>637000</v>
      </c>
      <c r="HE110" s="33">
        <f>'Raw Data'!HS76</f>
        <v>635000</v>
      </c>
      <c r="HF110" s="33">
        <f>'Raw Data'!HT76</f>
        <v>620000</v>
      </c>
      <c r="HG110" s="33">
        <f>'Raw Data'!HU76</f>
        <v>650000</v>
      </c>
      <c r="HH110" s="33">
        <f>'Raw Data'!HV76</f>
        <v>581000</v>
      </c>
      <c r="HI110" s="33">
        <f>'Raw Data'!HW76</f>
        <v>608000</v>
      </c>
      <c r="HJ110" s="33">
        <f>'Raw Data'!HX76</f>
        <v>549450</v>
      </c>
      <c r="HK110" s="33">
        <f>'Raw Data'!HY76</f>
        <v>635000</v>
      </c>
      <c r="HL110" s="33">
        <f>'Raw Data'!HZ76</f>
        <v>650000</v>
      </c>
      <c r="HM110" s="33">
        <f>'Raw Data'!IA76</f>
        <v>560000</v>
      </c>
      <c r="HN110" s="33">
        <f>'Raw Data'!IB76</f>
        <v>565000</v>
      </c>
      <c r="HO110" s="33">
        <f>'Raw Data'!IC76</f>
        <v>629900</v>
      </c>
      <c r="HP110" s="33">
        <f>'Raw Data'!ID76</f>
        <v>500000</v>
      </c>
      <c r="HQ110" s="33">
        <f>'Raw Data'!IE76</f>
        <v>573750</v>
      </c>
      <c r="HR110" s="33">
        <f>'Raw Data'!IF76</f>
        <v>585000</v>
      </c>
      <c r="HS110" s="33">
        <f>'Raw Data'!IG76</f>
        <v>590000</v>
      </c>
      <c r="HT110" s="33">
        <f>'Raw Data'!IH76</f>
        <v>627500</v>
      </c>
      <c r="HU110" s="33">
        <f>'Raw Data'!II76</f>
        <v>602450</v>
      </c>
      <c r="HV110" s="33">
        <f>'Raw Data'!IJ76</f>
        <v>525000</v>
      </c>
      <c r="HW110" s="33">
        <f>'Raw Data'!IK76</f>
        <v>588000</v>
      </c>
    </row>
    <row r="111" spans="1:236" ht="14" customHeight="1" x14ac:dyDescent="0.35">
      <c r="A111" s="4" t="str">
        <f>'Raw Data'!A77</f>
        <v>SF Total Sale Volumn</v>
      </c>
      <c r="B111" s="33">
        <f>'Raw Data'!P77</f>
        <v>0</v>
      </c>
      <c r="C111" s="33">
        <f>'Raw Data'!Q77</f>
        <v>0</v>
      </c>
      <c r="D111" s="33">
        <f>'Raw Data'!R77</f>
        <v>0</v>
      </c>
      <c r="E111" s="33">
        <f>'Raw Data'!S77</f>
        <v>0</v>
      </c>
      <c r="F111" s="33">
        <f>'Raw Data'!T77</f>
        <v>0</v>
      </c>
      <c r="G111" s="33">
        <f>'Raw Data'!U77</f>
        <v>0</v>
      </c>
      <c r="H111" s="33">
        <f>'Raw Data'!V77</f>
        <v>0</v>
      </c>
      <c r="I111" s="33">
        <f>'Raw Data'!W77</f>
        <v>0</v>
      </c>
      <c r="J111" s="33">
        <f>'Raw Data'!X77</f>
        <v>0</v>
      </c>
      <c r="K111" s="33">
        <f>'Raw Data'!Y77</f>
        <v>0</v>
      </c>
      <c r="L111" s="33">
        <f>'Raw Data'!Z77</f>
        <v>0</v>
      </c>
      <c r="M111" s="33">
        <f>'Raw Data'!AA77</f>
        <v>0</v>
      </c>
      <c r="N111" s="33">
        <f>'Raw Data'!AB77</f>
        <v>0</v>
      </c>
      <c r="O111" s="33">
        <f>'Raw Data'!AC77</f>
        <v>0</v>
      </c>
      <c r="P111" s="33">
        <f>'Raw Data'!AD77</f>
        <v>0</v>
      </c>
      <c r="Q111" s="33">
        <f>'Raw Data'!AE77</f>
        <v>0</v>
      </c>
      <c r="R111" s="33">
        <f>'Raw Data'!AF77</f>
        <v>0</v>
      </c>
      <c r="S111" s="33">
        <f>'Raw Data'!AG77</f>
        <v>0</v>
      </c>
      <c r="T111" s="33">
        <f>'Raw Data'!AH77</f>
        <v>0</v>
      </c>
      <c r="U111" s="33">
        <f>'Raw Data'!AI77</f>
        <v>0</v>
      </c>
      <c r="V111" s="33">
        <f>'Raw Data'!AJ77</f>
        <v>0</v>
      </c>
      <c r="W111" s="33">
        <f>'Raw Data'!AK77</f>
        <v>0</v>
      </c>
      <c r="X111" s="33">
        <f>'Raw Data'!AL77</f>
        <v>0</v>
      </c>
      <c r="Y111" s="33">
        <f>'Raw Data'!AM77</f>
        <v>0</v>
      </c>
      <c r="Z111" s="33">
        <f>'Raw Data'!AN77</f>
        <v>0</v>
      </c>
      <c r="AA111" s="33">
        <f>'Raw Data'!AO77</f>
        <v>0</v>
      </c>
      <c r="AB111" s="33">
        <f>'Raw Data'!AP77</f>
        <v>0</v>
      </c>
      <c r="AC111" s="33">
        <f>'Raw Data'!AQ77</f>
        <v>0</v>
      </c>
      <c r="AD111" s="33">
        <f>'Raw Data'!AR77</f>
        <v>0</v>
      </c>
      <c r="AE111" s="33">
        <f>'Raw Data'!AS77</f>
        <v>0</v>
      </c>
      <c r="AF111" s="33">
        <f>'Raw Data'!AT77</f>
        <v>0</v>
      </c>
      <c r="AG111" s="33">
        <f>'Raw Data'!AU77</f>
        <v>0</v>
      </c>
      <c r="AH111" s="33">
        <f>'Raw Data'!AV77</f>
        <v>0</v>
      </c>
      <c r="AI111" s="33">
        <f>'Raw Data'!AW77</f>
        <v>0</v>
      </c>
      <c r="AJ111" s="33">
        <f>'Raw Data'!AX77</f>
        <v>0</v>
      </c>
      <c r="AK111" s="33">
        <f>'Raw Data'!AY77</f>
        <v>0</v>
      </c>
      <c r="AL111" s="33">
        <f>'Raw Data'!AZ77</f>
        <v>0</v>
      </c>
      <c r="AM111" s="33">
        <f>'Raw Data'!BA77</f>
        <v>0</v>
      </c>
      <c r="AN111" s="33">
        <f>'Raw Data'!BB77</f>
        <v>0</v>
      </c>
      <c r="AO111" s="33">
        <f>'Raw Data'!BC77</f>
        <v>0</v>
      </c>
      <c r="AP111" s="33">
        <f>'Raw Data'!BD77</f>
        <v>0</v>
      </c>
      <c r="AQ111" s="33">
        <f>'Raw Data'!BE77</f>
        <v>0</v>
      </c>
      <c r="AR111" s="33">
        <f>'Raw Data'!BF77</f>
        <v>0</v>
      </c>
      <c r="AS111" s="33">
        <f>'Raw Data'!BG77</f>
        <v>0</v>
      </c>
      <c r="AT111" s="33">
        <f>'Raw Data'!BH77</f>
        <v>0</v>
      </c>
      <c r="AU111" s="33">
        <f>'Raw Data'!BI77</f>
        <v>0</v>
      </c>
      <c r="AV111" s="33">
        <f>'Raw Data'!BJ77</f>
        <v>0</v>
      </c>
      <c r="AW111" s="33">
        <f>'Raw Data'!BK77</f>
        <v>0</v>
      </c>
      <c r="AX111" s="33">
        <f>'Raw Data'!BL77</f>
        <v>0</v>
      </c>
      <c r="AY111" s="33">
        <f>'Raw Data'!BM77</f>
        <v>0</v>
      </c>
      <c r="AZ111" s="33">
        <f>'Raw Data'!BN77</f>
        <v>0</v>
      </c>
      <c r="BA111" s="33">
        <f>'Raw Data'!BO77</f>
        <v>0</v>
      </c>
      <c r="BB111" s="33">
        <f>'Raw Data'!BP77</f>
        <v>0</v>
      </c>
      <c r="BC111" s="33">
        <f>'Raw Data'!BQ77</f>
        <v>0</v>
      </c>
      <c r="BD111" s="33">
        <f>'Raw Data'!BR77</f>
        <v>0</v>
      </c>
      <c r="BE111" s="33">
        <f>'Raw Data'!BS77</f>
        <v>0</v>
      </c>
      <c r="BF111" s="33">
        <f>'Raw Data'!BT77</f>
        <v>0</v>
      </c>
      <c r="BG111" s="33">
        <f>'Raw Data'!BU77</f>
        <v>0</v>
      </c>
      <c r="BH111" s="33">
        <f>'Raw Data'!BV77</f>
        <v>0</v>
      </c>
      <c r="BI111" s="33">
        <f>'Raw Data'!BW77</f>
        <v>0</v>
      </c>
      <c r="BJ111" s="33">
        <f>'Raw Data'!BX77</f>
        <v>0</v>
      </c>
      <c r="BK111" s="33">
        <f>'Raw Data'!BY77</f>
        <v>0</v>
      </c>
      <c r="BL111" s="33">
        <f>'Raw Data'!BZ77</f>
        <v>0</v>
      </c>
      <c r="BM111" s="33">
        <f>'Raw Data'!CA77</f>
        <v>0</v>
      </c>
      <c r="BN111" s="33">
        <f>'Raw Data'!CB77</f>
        <v>0</v>
      </c>
      <c r="BO111" s="33">
        <f>'Raw Data'!CC77</f>
        <v>0</v>
      </c>
      <c r="BP111" s="33">
        <f>'Raw Data'!CD77</f>
        <v>0</v>
      </c>
      <c r="BQ111" s="33">
        <f>'Raw Data'!CE77</f>
        <v>0</v>
      </c>
      <c r="BR111" s="33">
        <f>'Raw Data'!CF77</f>
        <v>0</v>
      </c>
      <c r="BS111" s="33">
        <f>'Raw Data'!CG77</f>
        <v>0</v>
      </c>
      <c r="BT111" s="33">
        <f>'Raw Data'!CH77</f>
        <v>0</v>
      </c>
      <c r="BU111" s="33">
        <f>'Raw Data'!CI77</f>
        <v>0</v>
      </c>
      <c r="BV111" s="33">
        <f>'Raw Data'!CJ77</f>
        <v>0</v>
      </c>
      <c r="BW111" s="33">
        <f>'Raw Data'!CK77</f>
        <v>0</v>
      </c>
      <c r="BX111" s="33">
        <f>'Raw Data'!CL77</f>
        <v>0</v>
      </c>
      <c r="BY111" s="33">
        <f>'Raw Data'!CM77</f>
        <v>0</v>
      </c>
      <c r="BZ111" s="33">
        <f>'Raw Data'!CN77</f>
        <v>0</v>
      </c>
      <c r="CA111" s="33">
        <f>'Raw Data'!CO77</f>
        <v>0</v>
      </c>
      <c r="CB111" s="33">
        <f>'Raw Data'!CP77</f>
        <v>0</v>
      </c>
      <c r="CC111" s="33">
        <f>'Raw Data'!CQ77</f>
        <v>0</v>
      </c>
      <c r="CD111" s="33">
        <f>'Raw Data'!CR77</f>
        <v>0</v>
      </c>
      <c r="CE111" s="33">
        <f>'Raw Data'!CS77</f>
        <v>0</v>
      </c>
      <c r="CF111" s="33">
        <f>'Raw Data'!CT77</f>
        <v>0</v>
      </c>
      <c r="CG111" s="33">
        <f>'Raw Data'!CU77</f>
        <v>0</v>
      </c>
      <c r="CH111" s="33">
        <f>'Raw Data'!CV77</f>
        <v>0</v>
      </c>
      <c r="CI111" s="33">
        <f>'Raw Data'!CW77</f>
        <v>0</v>
      </c>
      <c r="CJ111" s="33">
        <f>'Raw Data'!CX77</f>
        <v>0</v>
      </c>
      <c r="CK111" s="33">
        <f>'Raw Data'!CY77</f>
        <v>0</v>
      </c>
      <c r="CL111" s="33">
        <f>'Raw Data'!CZ77</f>
        <v>0</v>
      </c>
      <c r="CM111" s="33">
        <f>'Raw Data'!DA77</f>
        <v>0</v>
      </c>
      <c r="CN111" s="33">
        <f>'Raw Data'!DB77</f>
        <v>0</v>
      </c>
      <c r="CO111" s="33">
        <f>'Raw Data'!DC77</f>
        <v>0</v>
      </c>
      <c r="CP111" s="33">
        <f>'Raw Data'!DD77</f>
        <v>0</v>
      </c>
      <c r="CQ111" s="33">
        <f>'Raw Data'!DE77</f>
        <v>0</v>
      </c>
      <c r="CR111" s="33">
        <f>'Raw Data'!DF77</f>
        <v>0</v>
      </c>
      <c r="CS111" s="33">
        <f>'Raw Data'!DG77</f>
        <v>0</v>
      </c>
      <c r="CT111" s="33">
        <f>'Raw Data'!DH77</f>
        <v>0</v>
      </c>
      <c r="CU111" s="33">
        <f>'Raw Data'!DI77</f>
        <v>0</v>
      </c>
      <c r="CV111" s="33">
        <f>'Raw Data'!DJ77</f>
        <v>0</v>
      </c>
      <c r="CW111" s="33">
        <f>'Raw Data'!DK77</f>
        <v>0</v>
      </c>
      <c r="CX111" s="33">
        <f>'Raw Data'!DL77</f>
        <v>0</v>
      </c>
      <c r="CY111" s="33">
        <f>'Raw Data'!DM77</f>
        <v>0</v>
      </c>
      <c r="CZ111" s="33">
        <f>'Raw Data'!DN77</f>
        <v>0</v>
      </c>
      <c r="DA111" s="33">
        <f>'Raw Data'!DO77</f>
        <v>0</v>
      </c>
      <c r="DB111" s="33">
        <f>'Raw Data'!DP77</f>
        <v>0</v>
      </c>
      <c r="DC111" s="33">
        <f>'Raw Data'!DQ77</f>
        <v>0</v>
      </c>
      <c r="DD111" s="33">
        <f>'Raw Data'!DR77</f>
        <v>0</v>
      </c>
      <c r="DE111" s="33">
        <f>'Raw Data'!DS77</f>
        <v>0</v>
      </c>
      <c r="DF111" s="33">
        <f>'Raw Data'!DT77</f>
        <v>0</v>
      </c>
      <c r="DG111" s="33">
        <f>'Raw Data'!DU77</f>
        <v>0</v>
      </c>
      <c r="DH111" s="33">
        <f>'Raw Data'!DV77</f>
        <v>0</v>
      </c>
      <c r="DI111" s="33">
        <f>'Raw Data'!DW77</f>
        <v>0</v>
      </c>
      <c r="DJ111" s="33">
        <f>'Raw Data'!DX77</f>
        <v>0</v>
      </c>
      <c r="DK111" s="33">
        <f>'Raw Data'!DY77</f>
        <v>0</v>
      </c>
      <c r="DL111" s="33">
        <f>'Raw Data'!DZ77</f>
        <v>0</v>
      </c>
      <c r="DM111" s="33">
        <f>'Raw Data'!EA77</f>
        <v>0</v>
      </c>
      <c r="DN111" s="33">
        <f>'Raw Data'!EB77</f>
        <v>0</v>
      </c>
      <c r="DO111" s="33">
        <f>'Raw Data'!EC77</f>
        <v>0</v>
      </c>
      <c r="DP111" s="33">
        <f>'Raw Data'!ED77</f>
        <v>0</v>
      </c>
      <c r="DQ111" s="33">
        <f>'Raw Data'!EE77</f>
        <v>0</v>
      </c>
      <c r="DR111" s="33">
        <f>'Raw Data'!EF77</f>
        <v>0</v>
      </c>
      <c r="DS111" s="33">
        <f>'Raw Data'!EG77</f>
        <v>0</v>
      </c>
      <c r="DT111" s="33">
        <f>'Raw Data'!EH77</f>
        <v>0</v>
      </c>
      <c r="DU111" s="33">
        <f>'Raw Data'!EI77</f>
        <v>34874968</v>
      </c>
      <c r="DV111" s="33">
        <f>'Raw Data'!EJ77</f>
        <v>58160744</v>
      </c>
      <c r="DW111" s="33">
        <f>'Raw Data'!EK77</f>
        <v>32487302</v>
      </c>
      <c r="DX111" s="33">
        <f>'Raw Data'!EL77</f>
        <v>34600388</v>
      </c>
      <c r="DY111" s="33">
        <f>'Raw Data'!EM77</f>
        <v>40859937</v>
      </c>
      <c r="DZ111" s="33">
        <f>'Raw Data'!EN77</f>
        <v>58480164</v>
      </c>
      <c r="EA111" s="33">
        <f>'Raw Data'!EO77</f>
        <v>63351569</v>
      </c>
      <c r="EB111" s="33">
        <f>'Raw Data'!EP77</f>
        <v>65919802</v>
      </c>
      <c r="EC111" s="33">
        <f>'Raw Data'!EQ77</f>
        <v>59342997</v>
      </c>
      <c r="ED111" s="33">
        <f>'Raw Data'!ER77</f>
        <v>47206655</v>
      </c>
      <c r="EE111" s="33">
        <f>'Raw Data'!ES77</f>
        <v>45856644</v>
      </c>
      <c r="EF111" s="33">
        <f>'Raw Data'!ET77</f>
        <v>42318411</v>
      </c>
      <c r="EG111" s="33">
        <f>'Raw Data'!EU77</f>
        <v>51046736</v>
      </c>
      <c r="EH111" s="33">
        <f>'Raw Data'!EV77</f>
        <v>52403405</v>
      </c>
      <c r="EI111" s="33">
        <f>'Raw Data'!EW77</f>
        <v>43672813</v>
      </c>
      <c r="EJ111" s="33">
        <f>'Raw Data'!EX77</f>
        <v>30278008</v>
      </c>
      <c r="EK111" s="33">
        <f>'Raw Data'!EY77</f>
        <v>47092242</v>
      </c>
      <c r="EL111" s="33">
        <f>'Raw Data'!EZ77</f>
        <v>53931631</v>
      </c>
      <c r="EM111" s="33">
        <f>'Raw Data'!FA77</f>
        <v>58524991</v>
      </c>
      <c r="EN111" s="33">
        <f>'Raw Data'!FB77</f>
        <v>64425853</v>
      </c>
      <c r="EO111" s="33">
        <f>'Raw Data'!FC77</f>
        <v>48062722</v>
      </c>
      <c r="EP111" s="33">
        <f>'Raw Data'!FD77</f>
        <v>47090538</v>
      </c>
      <c r="EQ111" s="33">
        <f>'Raw Data'!FE77</f>
        <v>49327376</v>
      </c>
      <c r="ER111" s="33">
        <f>'Raw Data'!FF77</f>
        <v>46878814</v>
      </c>
      <c r="ES111" s="33">
        <f>'Raw Data'!FG77</f>
        <v>46055968</v>
      </c>
      <c r="ET111" s="33">
        <f>'Raw Data'!FH77</f>
        <v>64630824</v>
      </c>
      <c r="EU111" s="33">
        <f>'Raw Data'!FI77</f>
        <v>39863792</v>
      </c>
      <c r="EV111" s="33">
        <f>'Raw Data'!FJ77</f>
        <v>45793159</v>
      </c>
      <c r="EW111" s="33">
        <f>'Raw Data'!FK77</f>
        <v>61975269</v>
      </c>
      <c r="EX111" s="33">
        <f>'Raw Data'!FL77</f>
        <v>66214502</v>
      </c>
      <c r="EY111" s="33">
        <f>'Raw Data'!FM77</f>
        <v>74581407</v>
      </c>
      <c r="EZ111" s="33">
        <f>'Raw Data'!FN77</f>
        <v>77041766</v>
      </c>
      <c r="FA111" s="33">
        <f>'Raw Data'!FO77</f>
        <v>44781072</v>
      </c>
      <c r="FB111" s="33">
        <f>'Raw Data'!FP77</f>
        <v>51536746</v>
      </c>
      <c r="FC111" s="33">
        <f>'Raw Data'!FQ77</f>
        <v>56781360</v>
      </c>
      <c r="FD111" s="33">
        <f>'Raw Data'!FR77</f>
        <v>51696358</v>
      </c>
      <c r="FE111" s="33">
        <f>'Raw Data'!FS77</f>
        <v>56353209</v>
      </c>
      <c r="FF111" s="33">
        <f>'Raw Data'!FT77</f>
        <v>66216150</v>
      </c>
      <c r="FG111" s="33">
        <f>'Raw Data'!FU77</f>
        <v>44975482</v>
      </c>
      <c r="FH111" s="33">
        <f>'Raw Data'!FV77</f>
        <v>35740893</v>
      </c>
      <c r="FI111" s="33">
        <f>'Raw Data'!FW77</f>
        <v>68639041</v>
      </c>
      <c r="FJ111" s="33">
        <f>'Raw Data'!FX77</f>
        <v>63931325</v>
      </c>
      <c r="FK111" s="33">
        <f>'Raw Data'!FY77</f>
        <v>89077027</v>
      </c>
      <c r="FL111" s="33">
        <f>'Raw Data'!FZ77</f>
        <v>71653212</v>
      </c>
      <c r="FM111" s="33">
        <f>'Raw Data'!GA77</f>
        <v>65785181</v>
      </c>
      <c r="FN111" s="33">
        <f>'Raw Data'!GB77</f>
        <v>63315213</v>
      </c>
      <c r="FO111" s="33">
        <f>'Raw Data'!GC77</f>
        <v>45656607</v>
      </c>
      <c r="FP111" s="33">
        <f>'Raw Data'!GD77</f>
        <v>64072756</v>
      </c>
      <c r="FQ111" s="33">
        <f>'Raw Data'!GE77</f>
        <v>50127737</v>
      </c>
      <c r="FR111" s="33">
        <f>'Raw Data'!GF77</f>
        <v>68718308</v>
      </c>
      <c r="FS111" s="33">
        <f>'Raw Data'!GG77</f>
        <v>45319345</v>
      </c>
      <c r="FT111" s="33">
        <f>'Raw Data'!GH77</f>
        <v>44076157</v>
      </c>
      <c r="FU111" s="33">
        <f>'Raw Data'!GI77</f>
        <v>66475229</v>
      </c>
      <c r="FV111" s="33">
        <f>'Raw Data'!GJ77</f>
        <v>73032429</v>
      </c>
      <c r="FW111" s="33">
        <f>'Raw Data'!GK77</f>
        <v>77421778</v>
      </c>
      <c r="FX111" s="33">
        <f>'Raw Data'!GL77</f>
        <v>71206894</v>
      </c>
      <c r="FY111" s="33">
        <f>'Raw Data'!GM77</f>
        <v>61753626</v>
      </c>
      <c r="FZ111" s="33">
        <f>'Raw Data'!GN77</f>
        <v>68451884</v>
      </c>
      <c r="GA111" s="33">
        <f>'Raw Data'!GO77</f>
        <v>61726450</v>
      </c>
      <c r="GB111" s="33">
        <f>'Raw Data'!GP77</f>
        <v>69619469</v>
      </c>
      <c r="GC111" s="33">
        <f>'Raw Data'!GQ77</f>
        <v>81499762</v>
      </c>
      <c r="GD111" s="33">
        <f>'Raw Data'!GR77</f>
        <v>65606580</v>
      </c>
      <c r="GE111" s="33">
        <f>'Raw Data'!GS77</f>
        <v>54671002</v>
      </c>
      <c r="GF111" s="33">
        <f>'Raw Data'!GT77</f>
        <v>50566907</v>
      </c>
      <c r="GG111" s="33">
        <f>'Raw Data'!GU77</f>
        <v>81008040</v>
      </c>
      <c r="GH111" s="33">
        <f>'Raw Data'!GV77</f>
        <v>58674257</v>
      </c>
      <c r="GI111" s="33">
        <f>'Raw Data'!GW77</f>
        <v>56461931</v>
      </c>
      <c r="GJ111" s="33">
        <f>'Raw Data'!GX77</f>
        <v>77582925</v>
      </c>
      <c r="GK111" s="33">
        <f>'Raw Data'!GY77</f>
        <v>161473118</v>
      </c>
      <c r="GL111" s="33">
        <f>'Raw Data'!GZ77</f>
        <v>137490006</v>
      </c>
      <c r="GM111" s="33">
        <f>'Raw Data'!HA77</f>
        <v>163036734</v>
      </c>
      <c r="GN111" s="33">
        <f>'Raw Data'!HB77</f>
        <v>184432143</v>
      </c>
      <c r="GO111" s="33">
        <f>'Raw Data'!HC77</f>
        <v>162734700</v>
      </c>
      <c r="GP111" s="33">
        <f>'Raw Data'!HD77</f>
        <v>167853489</v>
      </c>
      <c r="GQ111" s="33">
        <f>'Raw Data'!HE77</f>
        <v>129159800</v>
      </c>
      <c r="GR111" s="33">
        <f>'Raw Data'!HF77</f>
        <v>115472571</v>
      </c>
      <c r="GS111" s="33">
        <f>'Raw Data'!HG77</f>
        <v>205776563</v>
      </c>
      <c r="GT111" s="33">
        <f>'Raw Data'!HH77</f>
        <v>194490148</v>
      </c>
      <c r="GU111" s="33">
        <f>'Raw Data'!HI77</f>
        <v>201314064</v>
      </c>
      <c r="GV111" s="33">
        <f>'Raw Data'!HJ77</f>
        <v>212574055</v>
      </c>
      <c r="GW111" s="33">
        <f>'Raw Data'!HK77</f>
        <v>149773059</v>
      </c>
      <c r="GX111" s="33">
        <f>'Raw Data'!HL77</f>
        <v>131464179</v>
      </c>
      <c r="GY111" s="33">
        <f>'Raw Data'!HM77</f>
        <v>128172398</v>
      </c>
      <c r="GZ111" s="33">
        <f>'Raw Data'!HN77</f>
        <v>148388808</v>
      </c>
      <c r="HA111" s="33">
        <f>'Raw Data'!HO77</f>
        <v>151550137</v>
      </c>
      <c r="HB111" s="33">
        <f>'Raw Data'!HP77</f>
        <v>155325838</v>
      </c>
      <c r="HC111" s="33">
        <f>'Raw Data'!HQ77</f>
        <v>152816559</v>
      </c>
      <c r="HD111" s="33">
        <f>'Raw Data'!HR77</f>
        <v>128229719</v>
      </c>
      <c r="HE111" s="33">
        <f>'Raw Data'!HS77</f>
        <v>206721597</v>
      </c>
      <c r="HF111" s="33">
        <f>'Raw Data'!HT77</f>
        <v>181196314</v>
      </c>
      <c r="HG111" s="33">
        <f>'Raw Data'!HU77</f>
        <v>177065561</v>
      </c>
      <c r="HH111" s="33">
        <f>'Raw Data'!HV77</f>
        <v>155518920</v>
      </c>
      <c r="HI111" s="33">
        <f>'Raw Data'!HW77</f>
        <v>110795800</v>
      </c>
      <c r="HJ111" s="33">
        <f>'Raw Data'!HX77</f>
        <v>109527585</v>
      </c>
      <c r="HK111" s="33">
        <f>'Raw Data'!HY77</f>
        <v>106462185</v>
      </c>
      <c r="HL111" s="33">
        <f>'Raw Data'!HZ77</f>
        <v>108323475</v>
      </c>
      <c r="HM111" s="33">
        <f>'Raw Data'!IA77</f>
        <v>92210755</v>
      </c>
      <c r="HN111" s="33">
        <f>'Raw Data'!IB77</f>
        <v>80264099</v>
      </c>
      <c r="HO111" s="33">
        <f>'Raw Data'!IC77</f>
        <v>61755840</v>
      </c>
      <c r="HP111" s="33">
        <f>'Raw Data'!ID77</f>
        <v>66529222</v>
      </c>
      <c r="HQ111" s="33">
        <f>'Raw Data'!IE77</f>
        <v>120980574</v>
      </c>
      <c r="HR111" s="33">
        <f>'Raw Data'!IF77</f>
        <v>94039490</v>
      </c>
      <c r="HS111" s="33">
        <f>'Raw Data'!IG77</f>
        <v>113206828</v>
      </c>
      <c r="HT111" s="33">
        <f>'Raw Data'!IH77</f>
        <v>130509209</v>
      </c>
      <c r="HU111" s="33">
        <f>'Raw Data'!II77</f>
        <v>68813738</v>
      </c>
      <c r="HV111" s="33">
        <f>'Raw Data'!IJ77</f>
        <v>78960617</v>
      </c>
      <c r="HW111" s="33">
        <f>'Raw Data'!IK77</f>
        <v>93971446</v>
      </c>
    </row>
    <row r="112" spans="1:236" ht="14" customHeight="1" x14ac:dyDescent="0.35">
      <c r="A112" s="4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</row>
    <row r="113" spans="1:231" ht="14" customHeight="1" thickBot="1" x14ac:dyDescent="0.4">
      <c r="A113" s="4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261" t="s">
        <v>233</v>
      </c>
      <c r="GY113" s="261"/>
      <c r="GZ113" s="261"/>
      <c r="HA113" s="261"/>
      <c r="HB113" s="261"/>
      <c r="HC113" s="261"/>
      <c r="HD113" s="261"/>
      <c r="HE113" s="261"/>
      <c r="HF113" s="261"/>
      <c r="HG113" s="261"/>
      <c r="HH113" s="261"/>
      <c r="HI113" s="261"/>
      <c r="HJ113" s="261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</row>
    <row r="114" spans="1:231" ht="14" customHeight="1" x14ac:dyDescent="0.35">
      <c r="A114" s="4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253"/>
      <c r="GY114" s="33" t="s">
        <v>0</v>
      </c>
      <c r="GZ114" s="33" t="s">
        <v>1</v>
      </c>
      <c r="HA114" s="33" t="s">
        <v>2</v>
      </c>
      <c r="HB114" s="33" t="s">
        <v>3</v>
      </c>
      <c r="HC114" s="33" t="s">
        <v>4</v>
      </c>
      <c r="HD114" s="33" t="s">
        <v>5</v>
      </c>
      <c r="HE114" s="33" t="s">
        <v>6</v>
      </c>
      <c r="HF114" s="33" t="s">
        <v>7</v>
      </c>
      <c r="HG114" s="33" t="s">
        <v>8</v>
      </c>
      <c r="HH114" s="33" t="s">
        <v>9</v>
      </c>
      <c r="HI114" s="33" t="s">
        <v>10</v>
      </c>
      <c r="HJ114" s="33" t="s">
        <v>11</v>
      </c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</row>
    <row r="115" spans="1:231" ht="14" customHeight="1" x14ac:dyDescent="0.35">
      <c r="A115" s="4">
        <v>2020</v>
      </c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4">
        <v>2020</v>
      </c>
      <c r="GY115" s="4">
        <f>GE108</f>
        <v>125</v>
      </c>
      <c r="GZ115" s="4">
        <f t="shared" ref="GZ115:HJ115" si="54">GF108</f>
        <v>126</v>
      </c>
      <c r="HA115" s="4">
        <f t="shared" si="54"/>
        <v>175</v>
      </c>
      <c r="HB115" s="4">
        <f t="shared" si="54"/>
        <v>131</v>
      </c>
      <c r="HC115" s="4">
        <f t="shared" si="54"/>
        <v>128</v>
      </c>
      <c r="HD115" s="4">
        <f t="shared" si="54"/>
        <v>175</v>
      </c>
      <c r="HE115" s="4">
        <f t="shared" si="54"/>
        <v>327</v>
      </c>
      <c r="HF115" s="4">
        <f t="shared" si="54"/>
        <v>262</v>
      </c>
      <c r="HG115" s="4">
        <f t="shared" si="54"/>
        <v>306</v>
      </c>
      <c r="HH115" s="4">
        <f t="shared" si="54"/>
        <v>314</v>
      </c>
      <c r="HI115" s="4">
        <f t="shared" si="54"/>
        <v>272</v>
      </c>
      <c r="HJ115" s="4">
        <f t="shared" si="54"/>
        <v>265</v>
      </c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</row>
    <row r="116" spans="1:231" ht="14" customHeight="1" x14ac:dyDescent="0.35">
      <c r="A116" s="4">
        <v>2021</v>
      </c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4">
        <v>2021</v>
      </c>
      <c r="GY116" s="4">
        <f>GQ108</f>
        <v>233</v>
      </c>
      <c r="GZ116" s="4">
        <f t="shared" ref="GZ116:HJ116" si="55">GR108</f>
        <v>203</v>
      </c>
      <c r="HA116" s="4">
        <f t="shared" si="55"/>
        <v>316</v>
      </c>
      <c r="HB116" s="4">
        <f t="shared" si="55"/>
        <v>295</v>
      </c>
      <c r="HC116" s="4">
        <f t="shared" si="55"/>
        <v>278</v>
      </c>
      <c r="HD116" s="4">
        <f t="shared" si="55"/>
        <v>292</v>
      </c>
      <c r="HE116" s="4">
        <f t="shared" si="55"/>
        <v>220</v>
      </c>
      <c r="HF116" s="4">
        <f t="shared" si="55"/>
        <v>199</v>
      </c>
      <c r="HG116" s="4">
        <f t="shared" si="55"/>
        <v>192</v>
      </c>
      <c r="HH116" s="4">
        <f t="shared" si="55"/>
        <v>205</v>
      </c>
      <c r="HI116" s="4">
        <f t="shared" si="55"/>
        <v>228</v>
      </c>
      <c r="HJ116" s="4">
        <f t="shared" si="55"/>
        <v>214</v>
      </c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</row>
    <row r="117" spans="1:231" ht="14" customHeight="1" x14ac:dyDescent="0.35">
      <c r="A117" s="4">
        <v>2022</v>
      </c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4">
        <v>2022</v>
      </c>
      <c r="GY117" s="4">
        <f>HC108</f>
        <v>197</v>
      </c>
      <c r="GZ117" s="4">
        <f t="shared" ref="GZ117:HJ117" si="56">HD108</f>
        <v>150</v>
      </c>
      <c r="HA117" s="4">
        <f t="shared" si="56"/>
        <v>255</v>
      </c>
      <c r="HB117" s="4">
        <f t="shared" si="56"/>
        <v>226</v>
      </c>
      <c r="HC117" s="4">
        <f t="shared" si="56"/>
        <v>217</v>
      </c>
      <c r="HD117" s="4">
        <f t="shared" si="56"/>
        <v>203</v>
      </c>
      <c r="HE117" s="4">
        <f t="shared" si="56"/>
        <v>145</v>
      </c>
      <c r="HF117" s="4">
        <f t="shared" si="56"/>
        <v>164</v>
      </c>
      <c r="HG117" s="4">
        <f t="shared" si="56"/>
        <v>143</v>
      </c>
      <c r="HH117" s="4">
        <f t="shared" si="56"/>
        <v>143</v>
      </c>
      <c r="HI117" s="4">
        <f t="shared" si="56"/>
        <v>137</v>
      </c>
      <c r="HJ117" s="4">
        <f t="shared" si="56"/>
        <v>102</v>
      </c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</row>
    <row r="118" spans="1:231" ht="14" customHeight="1" x14ac:dyDescent="0.35">
      <c r="A118" s="4">
        <v>2023</v>
      </c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4">
        <v>2023</v>
      </c>
      <c r="GY118" s="4">
        <f>HO108</f>
        <v>79</v>
      </c>
      <c r="GZ118" s="4">
        <f t="shared" ref="GZ118:HJ118" si="57">HP108</f>
        <v>106</v>
      </c>
      <c r="HA118" s="4">
        <f t="shared" si="57"/>
        <v>162</v>
      </c>
      <c r="HB118" s="4">
        <f t="shared" si="57"/>
        <v>133</v>
      </c>
      <c r="HC118" s="4">
        <f t="shared" si="57"/>
        <v>149</v>
      </c>
      <c r="HD118" s="4">
        <f t="shared" si="57"/>
        <v>162</v>
      </c>
      <c r="HE118" s="4">
        <f t="shared" si="57"/>
        <v>102</v>
      </c>
      <c r="HF118" s="4">
        <f t="shared" si="57"/>
        <v>111</v>
      </c>
      <c r="HG118" s="4">
        <f t="shared" si="57"/>
        <v>140</v>
      </c>
      <c r="HH118" s="4">
        <f t="shared" si="57"/>
        <v>0</v>
      </c>
      <c r="HI118" s="4">
        <f t="shared" si="57"/>
        <v>0</v>
      </c>
      <c r="HJ118" s="4">
        <f t="shared" si="57"/>
        <v>0</v>
      </c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</row>
    <row r="119" spans="1:231" ht="14" customHeight="1" x14ac:dyDescent="0.35">
      <c r="A119" s="4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</row>
    <row r="120" spans="1:231" ht="14.25" customHeight="1" x14ac:dyDescent="0.35">
      <c r="A120" s="4"/>
      <c r="GX120" s="190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</row>
    <row r="121" spans="1:231" ht="14.25" customHeight="1" x14ac:dyDescent="0.35">
      <c r="A121" s="4"/>
      <c r="GX121" s="190"/>
      <c r="GY121" s="32" t="s">
        <v>0</v>
      </c>
      <c r="GZ121" s="32" t="s">
        <v>1</v>
      </c>
      <c r="HA121" s="32" t="s">
        <v>2</v>
      </c>
      <c r="HB121" s="32" t="s">
        <v>3</v>
      </c>
      <c r="HC121" s="32" t="s">
        <v>4</v>
      </c>
      <c r="HD121" s="32" t="s">
        <v>5</v>
      </c>
      <c r="HE121" s="32" t="s">
        <v>6</v>
      </c>
      <c r="HF121" s="32" t="s">
        <v>7</v>
      </c>
      <c r="HG121" s="32" t="s">
        <v>8</v>
      </c>
      <c r="HH121" s="32" t="s">
        <v>9</v>
      </c>
      <c r="HI121" s="32" t="s">
        <v>10</v>
      </c>
      <c r="HJ121" s="32" t="s">
        <v>11</v>
      </c>
    </row>
    <row r="122" spans="1:231" ht="14.25" customHeight="1" x14ac:dyDescent="0.35">
      <c r="A122" s="4">
        <v>2020</v>
      </c>
      <c r="GX122" s="190">
        <v>2020</v>
      </c>
      <c r="GY122" s="32">
        <f>SUM(GE110)</f>
        <v>370000</v>
      </c>
      <c r="GZ122" s="32">
        <f t="shared" ref="GZ122:HJ122" si="58">SUM(GF110)</f>
        <v>356000</v>
      </c>
      <c r="HA122" s="32">
        <f t="shared" si="58"/>
        <v>365000</v>
      </c>
      <c r="HB122" s="32">
        <f t="shared" si="58"/>
        <v>360000</v>
      </c>
      <c r="HC122" s="32">
        <f t="shared" si="58"/>
        <v>373750</v>
      </c>
      <c r="HD122" s="32">
        <f t="shared" si="58"/>
        <v>364570</v>
      </c>
      <c r="HE122" s="32">
        <f t="shared" si="58"/>
        <v>398000</v>
      </c>
      <c r="HF122" s="32">
        <f t="shared" si="58"/>
        <v>459000</v>
      </c>
      <c r="HG122" s="32">
        <f t="shared" si="58"/>
        <v>457500</v>
      </c>
      <c r="HH122" s="32">
        <f t="shared" si="58"/>
        <v>508000</v>
      </c>
      <c r="HI122" s="32">
        <f t="shared" si="58"/>
        <v>500000</v>
      </c>
      <c r="HJ122" s="32">
        <f t="shared" si="58"/>
        <v>515000</v>
      </c>
    </row>
    <row r="123" spans="1:231" ht="14.25" customHeight="1" x14ac:dyDescent="0.35">
      <c r="A123" s="4">
        <v>2021</v>
      </c>
      <c r="GX123" s="190">
        <v>2021</v>
      </c>
      <c r="GY123" s="32">
        <f>SUM(GQ110)</f>
        <v>449000</v>
      </c>
      <c r="GZ123" s="32">
        <f t="shared" ref="GZ123:HJ123" si="59">SUM(GR110)</f>
        <v>469000</v>
      </c>
      <c r="HA123" s="32">
        <f t="shared" si="59"/>
        <v>507500</v>
      </c>
      <c r="HB123" s="32">
        <f t="shared" si="59"/>
        <v>510000</v>
      </c>
      <c r="HC123" s="32">
        <f t="shared" si="59"/>
        <v>522500</v>
      </c>
      <c r="HD123" s="32">
        <f t="shared" si="59"/>
        <v>562000</v>
      </c>
      <c r="HE123" s="32">
        <f t="shared" si="59"/>
        <v>530300</v>
      </c>
      <c r="HF123" s="32">
        <f t="shared" si="59"/>
        <v>545000</v>
      </c>
      <c r="HG123" s="32">
        <f t="shared" si="59"/>
        <v>503750</v>
      </c>
      <c r="HH123" s="32">
        <f t="shared" si="59"/>
        <v>526000</v>
      </c>
      <c r="HI123" s="32">
        <f t="shared" si="59"/>
        <v>525500</v>
      </c>
      <c r="HJ123" s="32">
        <f t="shared" si="59"/>
        <v>546750</v>
      </c>
    </row>
    <row r="124" spans="1:231" ht="14.25" customHeight="1" x14ac:dyDescent="0.35">
      <c r="A124" s="4">
        <v>2022</v>
      </c>
      <c r="GX124" s="190">
        <v>2022</v>
      </c>
      <c r="GY124" s="32">
        <f>SUM(HC110)</f>
        <v>660000</v>
      </c>
      <c r="GZ124" s="32">
        <f t="shared" ref="GZ124:HJ124" si="60">SUM(HD110)</f>
        <v>637000</v>
      </c>
      <c r="HA124" s="32">
        <f t="shared" si="60"/>
        <v>635000</v>
      </c>
      <c r="HB124" s="32">
        <f t="shared" si="60"/>
        <v>620000</v>
      </c>
      <c r="HC124" s="32">
        <f t="shared" si="60"/>
        <v>650000</v>
      </c>
      <c r="HD124" s="32">
        <f t="shared" si="60"/>
        <v>581000</v>
      </c>
      <c r="HE124" s="32">
        <f t="shared" si="60"/>
        <v>608000</v>
      </c>
      <c r="HF124" s="32">
        <f t="shared" si="60"/>
        <v>549450</v>
      </c>
      <c r="HG124" s="32">
        <f t="shared" si="60"/>
        <v>635000</v>
      </c>
      <c r="HH124" s="32">
        <f t="shared" si="60"/>
        <v>650000</v>
      </c>
      <c r="HI124" s="32">
        <f t="shared" si="60"/>
        <v>560000</v>
      </c>
      <c r="HJ124" s="32">
        <f t="shared" si="60"/>
        <v>565000</v>
      </c>
    </row>
    <row r="125" spans="1:231" ht="14.25" customHeight="1" x14ac:dyDescent="0.35">
      <c r="A125" s="4">
        <v>2023</v>
      </c>
      <c r="GX125" s="190">
        <v>2023</v>
      </c>
      <c r="GY125" s="32">
        <f>SUM(HO110)</f>
        <v>629900</v>
      </c>
      <c r="GZ125" s="32">
        <f t="shared" ref="GZ125:HJ125" si="61">SUM(HP110)</f>
        <v>500000</v>
      </c>
      <c r="HA125" s="32">
        <f t="shared" si="61"/>
        <v>573750</v>
      </c>
      <c r="HB125" s="32">
        <f t="shared" si="61"/>
        <v>585000</v>
      </c>
      <c r="HC125" s="32">
        <f t="shared" si="61"/>
        <v>590000</v>
      </c>
      <c r="HD125" s="32">
        <f t="shared" si="61"/>
        <v>627500</v>
      </c>
      <c r="HE125" s="32">
        <f t="shared" si="61"/>
        <v>602450</v>
      </c>
      <c r="HF125" s="32">
        <f t="shared" si="61"/>
        <v>525000</v>
      </c>
      <c r="HG125" s="32">
        <f t="shared" si="61"/>
        <v>588000</v>
      </c>
      <c r="HH125" s="32">
        <f t="shared" si="61"/>
        <v>0</v>
      </c>
      <c r="HI125" s="32">
        <f t="shared" si="61"/>
        <v>0</v>
      </c>
      <c r="HJ125" s="32">
        <f t="shared" si="61"/>
        <v>0</v>
      </c>
    </row>
    <row r="126" spans="1:231" ht="14.25" customHeight="1" x14ac:dyDescent="0.35">
      <c r="A126" s="4"/>
    </row>
    <row r="127" spans="1:231" ht="14.25" customHeight="1" thickBot="1" x14ac:dyDescent="0.4">
      <c r="A127" s="4"/>
      <c r="HB127" s="260" t="s">
        <v>422</v>
      </c>
      <c r="HC127" s="260"/>
      <c r="HD127" s="260"/>
    </row>
    <row r="128" spans="1:231" ht="14.25" customHeight="1" thickTop="1" x14ac:dyDescent="0.35">
      <c r="A128" s="4"/>
      <c r="HB128" s="6" t="s">
        <v>15</v>
      </c>
      <c r="HC128" s="6" t="s">
        <v>16</v>
      </c>
      <c r="HD128" s="6" t="s">
        <v>17</v>
      </c>
    </row>
    <row r="129" spans="1:219" ht="14.25" customHeight="1" x14ac:dyDescent="0.35">
      <c r="A129" s="4"/>
      <c r="HB129" s="7">
        <v>2023</v>
      </c>
      <c r="HC129" s="35">
        <f>SUM(HO110:HW110)/9</f>
        <v>580177.77777777775</v>
      </c>
      <c r="HD129" s="9">
        <f>(HC129-HC130)/HC130</f>
        <v>-6.3465729223650236E-2</v>
      </c>
    </row>
    <row r="130" spans="1:219" ht="14.25" customHeight="1" x14ac:dyDescent="0.35">
      <c r="A130" s="4"/>
      <c r="HB130" s="7">
        <v>2022</v>
      </c>
      <c r="HC130" s="35">
        <f>SUM(HC110:HK110)/9</f>
        <v>619494.4444444445</v>
      </c>
      <c r="HD130" s="9">
        <f>(HC130-HC131)/HC131</f>
        <v>0.2123047151042064</v>
      </c>
    </row>
    <row r="131" spans="1:219" ht="14.25" customHeight="1" x14ac:dyDescent="0.35">
      <c r="A131" s="4"/>
      <c r="HB131" s="7">
        <v>2021</v>
      </c>
      <c r="HC131" s="35">
        <f>SUM(GQ110:GY110)/9</f>
        <v>511005.55555555556</v>
      </c>
      <c r="HD131" s="9">
        <f>(HC131-HC132)/HC132</f>
        <v>0.31258169654833873</v>
      </c>
    </row>
    <row r="132" spans="1:219" ht="14.25" customHeight="1" x14ac:dyDescent="0.35">
      <c r="A132" s="4"/>
      <c r="HB132" s="7">
        <v>2020</v>
      </c>
      <c r="HC132" s="35">
        <f>SUM(GE110:GM110)/9</f>
        <v>389313.33333333331</v>
      </c>
      <c r="HD132" s="9"/>
    </row>
    <row r="133" spans="1:219" ht="14.25" customHeight="1" x14ac:dyDescent="0.35">
      <c r="A133" s="4"/>
      <c r="HB133" s="159"/>
      <c r="HC133" s="236"/>
      <c r="HD133" s="237"/>
    </row>
    <row r="134" spans="1:219" ht="14.25" customHeight="1" x14ac:dyDescent="0.35">
      <c r="A134" s="4"/>
      <c r="HB134" s="159"/>
      <c r="HC134" s="236"/>
      <c r="HD134" s="237"/>
    </row>
    <row r="135" spans="1:219" ht="14.25" customHeight="1" x14ac:dyDescent="0.35">
      <c r="A135" s="4"/>
      <c r="HB135" s="159"/>
      <c r="HC135" s="236"/>
      <c r="HD135" s="237"/>
    </row>
    <row r="136" spans="1:219" ht="14.25" customHeight="1" x14ac:dyDescent="0.35">
      <c r="A136" s="4"/>
      <c r="HB136" s="159"/>
      <c r="HC136" s="236"/>
      <c r="HD136" s="237"/>
    </row>
    <row r="137" spans="1:219" ht="14.25" customHeight="1" x14ac:dyDescent="0.35">
      <c r="A137" s="4"/>
      <c r="GY137" s="256" t="s">
        <v>0</v>
      </c>
      <c r="GZ137" s="256" t="s">
        <v>1</v>
      </c>
      <c r="HA137" s="256" t="s">
        <v>2</v>
      </c>
      <c r="HB137" s="256" t="s">
        <v>3</v>
      </c>
      <c r="HC137" s="256" t="s">
        <v>4</v>
      </c>
      <c r="HD137" s="256" t="s">
        <v>5</v>
      </c>
      <c r="HE137" s="256" t="s">
        <v>6</v>
      </c>
      <c r="HF137" s="256" t="s">
        <v>7</v>
      </c>
      <c r="HG137" s="256" t="s">
        <v>8</v>
      </c>
      <c r="HH137" s="256" t="s">
        <v>9</v>
      </c>
      <c r="HI137" s="256" t="s">
        <v>10</v>
      </c>
      <c r="HJ137" s="256" t="s">
        <v>11</v>
      </c>
    </row>
    <row r="138" spans="1:219" ht="14.25" customHeight="1" x14ac:dyDescent="0.35">
      <c r="A138" s="4">
        <v>2020</v>
      </c>
      <c r="GX138" s="4">
        <v>2020</v>
      </c>
      <c r="GY138" s="251">
        <f>SUM('Raw Data'!GS79)</f>
        <v>13</v>
      </c>
      <c r="GZ138" s="251">
        <f>SUM('Raw Data'!GT79)</f>
        <v>12</v>
      </c>
      <c r="HA138" s="251">
        <f>SUM('Raw Data'!GU79)</f>
        <v>16</v>
      </c>
      <c r="HB138" s="251">
        <f>SUM('Raw Data'!GV79)</f>
        <v>20</v>
      </c>
      <c r="HC138" s="251">
        <f>SUM('Raw Data'!GW79)</f>
        <v>12</v>
      </c>
      <c r="HD138" s="251">
        <f>SUM('Raw Data'!GX79)</f>
        <v>24</v>
      </c>
      <c r="HE138" s="251">
        <f>SUM('Raw Data'!GY79)</f>
        <v>39</v>
      </c>
      <c r="HF138" s="251">
        <f>SUM('Raw Data'!GZ79)</f>
        <v>43</v>
      </c>
      <c r="HG138" s="251">
        <f>SUM('Raw Data'!HA79)</f>
        <v>36</v>
      </c>
      <c r="HH138" s="251">
        <f>SUM('Raw Data'!HB79)</f>
        <v>36</v>
      </c>
      <c r="HI138" s="251">
        <f>SUM('Raw Data'!HC79)</f>
        <v>23</v>
      </c>
      <c r="HJ138" s="251">
        <f>SUM('Raw Data'!HD79)</f>
        <v>34</v>
      </c>
    </row>
    <row r="139" spans="1:219" ht="14.25" customHeight="1" x14ac:dyDescent="0.35">
      <c r="A139" s="4">
        <v>2021</v>
      </c>
      <c r="GX139" s="4">
        <v>2021</v>
      </c>
      <c r="GY139" s="251">
        <f>SUM('Raw Data'!HE79)</f>
        <v>19</v>
      </c>
      <c r="GZ139" s="251">
        <f>SUM('Raw Data'!HF79)</f>
        <v>15</v>
      </c>
      <c r="HA139" s="251">
        <f>SUM('Raw Data'!HG79)</f>
        <v>43</v>
      </c>
      <c r="HB139" s="251">
        <f>SUM('Raw Data'!HH79)</f>
        <v>29</v>
      </c>
      <c r="HC139" s="251">
        <f>SUM('Raw Data'!HI79)</f>
        <v>31</v>
      </c>
      <c r="HD139" s="251">
        <f>SUM('Raw Data'!HJ79)</f>
        <v>14</v>
      </c>
      <c r="HE139" s="251">
        <f>SUM('Raw Data'!HK79)</f>
        <v>22</v>
      </c>
      <c r="HF139" s="251">
        <f>SUM('Raw Data'!HL79)</f>
        <v>24</v>
      </c>
      <c r="HG139" s="251">
        <f>SUM('Raw Data'!HM79)</f>
        <v>23</v>
      </c>
      <c r="HH139" s="251">
        <f>SUM('Raw Data'!HN79)</f>
        <v>27</v>
      </c>
      <c r="HI139" s="251">
        <f>SUM('Raw Data'!HO79)</f>
        <v>21</v>
      </c>
      <c r="HJ139" s="251">
        <f>SUM('Raw Data'!HP79)</f>
        <v>16</v>
      </c>
      <c r="HK139" s="252"/>
    </row>
    <row r="140" spans="1:219" ht="14.25" customHeight="1" x14ac:dyDescent="0.35">
      <c r="A140" s="4">
        <v>2022</v>
      </c>
      <c r="GX140" s="4">
        <v>2022</v>
      </c>
      <c r="GY140" s="251">
        <f>SUM('Raw Data'!HQ79)</f>
        <v>21</v>
      </c>
      <c r="GZ140" s="251">
        <f>SUM('Raw Data'!HR79)</f>
        <v>22</v>
      </c>
      <c r="HA140" s="251">
        <f>SUM('Raw Data'!HS79)</f>
        <v>25</v>
      </c>
      <c r="HB140" s="251">
        <f>SUM('Raw Data'!HT79)</f>
        <v>31</v>
      </c>
      <c r="HC140" s="251">
        <f>SUM('Raw Data'!HU79)</f>
        <v>20</v>
      </c>
      <c r="HD140" s="251">
        <f>SUM('Raw Data'!HV79)</f>
        <v>22</v>
      </c>
      <c r="HE140" s="251">
        <f>SUM('Raw Data'!HW79)</f>
        <v>20</v>
      </c>
      <c r="HF140" s="251">
        <f>SUM('Raw Data'!HX79)</f>
        <v>21</v>
      </c>
      <c r="HG140" s="251">
        <f>SUM('Raw Data'!HY79)</f>
        <v>12</v>
      </c>
      <c r="HH140" s="251">
        <f>SUM('Raw Data'!HZ79)</f>
        <v>12</v>
      </c>
      <c r="HI140" s="251">
        <f>SUM('Raw Data'!IA79)</f>
        <v>17</v>
      </c>
      <c r="HJ140" s="251">
        <f>SUM('Raw Data'!IB79)</f>
        <v>16</v>
      </c>
    </row>
    <row r="141" spans="1:219" ht="14.25" customHeight="1" x14ac:dyDescent="0.35">
      <c r="A141" s="4">
        <v>2023</v>
      </c>
      <c r="GX141" s="4">
        <v>2023</v>
      </c>
      <c r="GY141" s="251">
        <f>SUM('Raw Data'!IC79)</f>
        <v>12</v>
      </c>
      <c r="GZ141" s="251">
        <f>SUM('Raw Data'!ID79)</f>
        <v>19</v>
      </c>
      <c r="HA141" s="251">
        <f>SUM('Raw Data'!IE79)</f>
        <v>25</v>
      </c>
      <c r="HB141" s="251">
        <f>SUM('Raw Data'!IF79)</f>
        <v>22</v>
      </c>
      <c r="HC141" s="251">
        <f>SUM('Raw Data'!IG79)</f>
        <v>26</v>
      </c>
      <c r="HD141" s="251">
        <f>SUM('Raw Data'!IH79)</f>
        <v>18</v>
      </c>
      <c r="HE141" s="251">
        <f>SUM('Raw Data'!II79)</f>
        <v>17</v>
      </c>
      <c r="HF141" s="251">
        <f>SUM('Raw Data'!IJ79)</f>
        <v>15</v>
      </c>
      <c r="HG141" s="251">
        <f>SUM('Raw Data'!IK79)</f>
        <v>15</v>
      </c>
      <c r="HH141" s="251">
        <f>SUM('Raw Data'!IL79)</f>
        <v>0</v>
      </c>
      <c r="HI141" s="251">
        <f>SUM('Raw Data'!IM79)</f>
        <v>0</v>
      </c>
      <c r="HJ141" s="251">
        <f>SUM('Raw Data'!IN79)</f>
        <v>0</v>
      </c>
    </row>
    <row r="142" spans="1:219" ht="14.25" customHeight="1" x14ac:dyDescent="0.35">
      <c r="A142" s="4"/>
    </row>
    <row r="143" spans="1:219" ht="14.25" customHeight="1" x14ac:dyDescent="0.35">
      <c r="A143" s="4"/>
    </row>
    <row r="144" spans="1:219" ht="14.25" customHeight="1" x14ac:dyDescent="0.35">
      <c r="A144" s="4"/>
    </row>
    <row r="145" spans="1:213" ht="14.25" customHeight="1" thickBot="1" x14ac:dyDescent="0.4">
      <c r="A145" s="4"/>
      <c r="HB145" s="260" t="s">
        <v>423</v>
      </c>
      <c r="HC145" s="260"/>
      <c r="HD145" s="260"/>
    </row>
    <row r="146" spans="1:213" ht="14.25" customHeight="1" thickTop="1" x14ac:dyDescent="0.35">
      <c r="A146" s="4"/>
      <c r="HB146" s="6" t="s">
        <v>15</v>
      </c>
      <c r="HC146" s="6" t="s">
        <v>16</v>
      </c>
      <c r="HD146" s="6" t="s">
        <v>17</v>
      </c>
      <c r="HE146" s="252"/>
    </row>
    <row r="147" spans="1:213" ht="14.25" customHeight="1" x14ac:dyDescent="0.35">
      <c r="A147" s="4"/>
      <c r="HB147" s="7">
        <v>2023</v>
      </c>
      <c r="HC147" s="254">
        <f>SUM(GY141:HG141)</f>
        <v>169</v>
      </c>
      <c r="HD147" s="9">
        <f>(HC147-HC148)/HC148</f>
        <v>-0.12886597938144329</v>
      </c>
    </row>
    <row r="148" spans="1:213" ht="14.25" customHeight="1" x14ac:dyDescent="0.35">
      <c r="A148" s="4"/>
      <c r="HB148" s="7">
        <v>2022</v>
      </c>
      <c r="HC148" s="254">
        <f>SUM(GY140:HG140)</f>
        <v>194</v>
      </c>
      <c r="HD148" s="9">
        <f>(HC148-HC149)/HC149</f>
        <v>-0.11818181818181818</v>
      </c>
    </row>
    <row r="149" spans="1:213" ht="14.25" customHeight="1" x14ac:dyDescent="0.35">
      <c r="A149" s="4"/>
      <c r="HB149" s="7">
        <v>2021</v>
      </c>
      <c r="HC149" s="254">
        <f>SUM(GY139:HG139)</f>
        <v>220</v>
      </c>
      <c r="HD149" s="9">
        <f>(HC149-HC150)/HC150</f>
        <v>2.3255813953488372E-2</v>
      </c>
    </row>
    <row r="150" spans="1:213" ht="14.25" customHeight="1" x14ac:dyDescent="0.35">
      <c r="A150" s="4"/>
      <c r="HB150" s="7">
        <v>2020</v>
      </c>
      <c r="HC150" s="254">
        <f>SUM(GY138:HG138)</f>
        <v>215</v>
      </c>
      <c r="HD150" s="9"/>
    </row>
    <row r="151" spans="1:213" ht="14.25" customHeight="1" x14ac:dyDescent="0.35">
      <c r="A151" s="4"/>
    </row>
    <row r="152" spans="1:213" ht="14.25" customHeight="1" x14ac:dyDescent="0.35">
      <c r="A152" s="4"/>
    </row>
    <row r="153" spans="1:213" ht="14.25" customHeight="1" x14ac:dyDescent="0.35">
      <c r="A153" s="4"/>
    </row>
    <row r="154" spans="1:213" ht="14.25" customHeight="1" x14ac:dyDescent="0.35">
      <c r="A154" s="4"/>
    </row>
    <row r="155" spans="1:213" ht="14.25" customHeight="1" x14ac:dyDescent="0.35">
      <c r="A155" s="4"/>
    </row>
    <row r="156" spans="1:213" ht="14.25" customHeight="1" x14ac:dyDescent="0.35">
      <c r="A156" s="4"/>
    </row>
    <row r="157" spans="1:213" ht="14.25" customHeight="1" x14ac:dyDescent="0.35">
      <c r="A157" s="4"/>
    </row>
    <row r="158" spans="1:213" ht="14.25" customHeight="1" x14ac:dyDescent="0.35">
      <c r="A158" s="4"/>
    </row>
    <row r="159" spans="1:213" ht="14.25" customHeight="1" x14ac:dyDescent="0.35">
      <c r="A159" s="4"/>
    </row>
    <row r="160" spans="1:213" ht="14.25" customHeight="1" x14ac:dyDescent="0.35">
      <c r="A160" s="4"/>
    </row>
    <row r="161" spans="1:1" ht="14.25" customHeight="1" x14ac:dyDescent="0.35">
      <c r="A161" s="4"/>
    </row>
    <row r="162" spans="1:1" ht="14.25" customHeight="1" x14ac:dyDescent="0.35">
      <c r="A162" s="4"/>
    </row>
    <row r="163" spans="1:1" ht="14.25" customHeight="1" x14ac:dyDescent="0.35">
      <c r="A163" s="4"/>
    </row>
    <row r="164" spans="1:1" ht="14.25" customHeight="1" x14ac:dyDescent="0.35">
      <c r="A164" s="4"/>
    </row>
    <row r="165" spans="1:1" ht="14.25" customHeight="1" x14ac:dyDescent="0.35">
      <c r="A165" s="4"/>
    </row>
    <row r="166" spans="1:1" ht="14.25" customHeight="1" x14ac:dyDescent="0.35">
      <c r="A166" s="4"/>
    </row>
    <row r="167" spans="1:1" ht="14.25" customHeight="1" x14ac:dyDescent="0.35">
      <c r="A167" s="4"/>
    </row>
    <row r="168" spans="1:1" ht="14.25" customHeight="1" x14ac:dyDescent="0.35">
      <c r="A168" s="4"/>
    </row>
    <row r="169" spans="1:1" ht="14.25" customHeight="1" x14ac:dyDescent="0.35">
      <c r="A169" s="4"/>
    </row>
    <row r="170" spans="1:1" ht="14.25" customHeight="1" x14ac:dyDescent="0.35">
      <c r="A170" s="4"/>
    </row>
    <row r="171" spans="1:1" ht="14.25" customHeight="1" x14ac:dyDescent="0.35">
      <c r="A171" s="4"/>
    </row>
    <row r="172" spans="1:1" ht="14.25" customHeight="1" x14ac:dyDescent="0.35">
      <c r="A172" s="4"/>
    </row>
    <row r="173" spans="1:1" ht="14.25" customHeight="1" x14ac:dyDescent="0.35">
      <c r="A173" s="4"/>
    </row>
    <row r="174" spans="1:1" ht="14.25" customHeight="1" x14ac:dyDescent="0.35">
      <c r="A174" s="4"/>
    </row>
    <row r="175" spans="1:1" ht="14.25" customHeight="1" x14ac:dyDescent="0.35">
      <c r="A175" s="4"/>
    </row>
    <row r="176" spans="1:1" ht="14.25" customHeight="1" x14ac:dyDescent="0.35">
      <c r="A176" s="4"/>
    </row>
    <row r="177" spans="1:1" ht="14.25" customHeight="1" x14ac:dyDescent="0.35">
      <c r="A177" s="4"/>
    </row>
    <row r="178" spans="1:1" ht="14.25" customHeight="1" x14ac:dyDescent="0.35">
      <c r="A178" s="4"/>
    </row>
    <row r="179" spans="1:1" ht="14.25" customHeight="1" x14ac:dyDescent="0.35">
      <c r="A179" s="4"/>
    </row>
    <row r="180" spans="1:1" ht="14.25" customHeight="1" x14ac:dyDescent="0.35">
      <c r="A180" s="4"/>
    </row>
    <row r="181" spans="1:1" ht="14.25" customHeight="1" x14ac:dyDescent="0.35">
      <c r="A181" s="4"/>
    </row>
    <row r="182" spans="1:1" ht="14.25" customHeight="1" x14ac:dyDescent="0.35">
      <c r="A182" s="4"/>
    </row>
    <row r="183" spans="1:1" ht="14.25" customHeight="1" x14ac:dyDescent="0.35">
      <c r="A183" s="4"/>
    </row>
    <row r="184" spans="1:1" ht="14.25" customHeight="1" x14ac:dyDescent="0.35">
      <c r="A184" s="4"/>
    </row>
    <row r="185" spans="1:1" ht="14.25" customHeight="1" x14ac:dyDescent="0.35">
      <c r="A185" s="4"/>
    </row>
    <row r="186" spans="1:1" ht="14.25" customHeight="1" x14ac:dyDescent="0.35">
      <c r="A186" s="4"/>
    </row>
    <row r="187" spans="1:1" ht="14.25" customHeight="1" x14ac:dyDescent="0.35">
      <c r="A187" s="4"/>
    </row>
    <row r="188" spans="1:1" ht="14.25" customHeight="1" x14ac:dyDescent="0.35">
      <c r="A188" s="4"/>
    </row>
    <row r="189" spans="1:1" ht="14.25" customHeight="1" x14ac:dyDescent="0.35">
      <c r="A189" s="4"/>
    </row>
    <row r="190" spans="1:1" ht="14.25" customHeight="1" x14ac:dyDescent="0.35">
      <c r="A190" s="4"/>
    </row>
    <row r="191" spans="1:1" ht="14.25" customHeight="1" x14ac:dyDescent="0.35">
      <c r="A191" s="4"/>
    </row>
    <row r="192" spans="1:1" ht="14.25" customHeight="1" x14ac:dyDescent="0.35">
      <c r="A192" s="4"/>
    </row>
    <row r="193" spans="1:1" ht="14.25" customHeight="1" x14ac:dyDescent="0.35">
      <c r="A193" s="4"/>
    </row>
    <row r="194" spans="1:1" ht="14.25" customHeight="1" x14ac:dyDescent="0.35">
      <c r="A194" s="4"/>
    </row>
    <row r="195" spans="1:1" ht="14.25" customHeight="1" x14ac:dyDescent="0.35">
      <c r="A195" s="4"/>
    </row>
    <row r="196" spans="1:1" ht="14.25" customHeight="1" x14ac:dyDescent="0.35">
      <c r="A196" s="4"/>
    </row>
    <row r="197" spans="1:1" ht="14.25" customHeight="1" x14ac:dyDescent="0.35">
      <c r="A197" s="4"/>
    </row>
    <row r="198" spans="1:1" ht="14.25" customHeight="1" x14ac:dyDescent="0.35">
      <c r="A198" s="4"/>
    </row>
    <row r="199" spans="1:1" ht="14.25" customHeight="1" x14ac:dyDescent="0.35">
      <c r="A199" s="4"/>
    </row>
    <row r="200" spans="1:1" ht="14.25" customHeight="1" x14ac:dyDescent="0.35">
      <c r="A200" s="4"/>
    </row>
    <row r="201" spans="1:1" ht="14.25" customHeight="1" x14ac:dyDescent="0.35">
      <c r="A201" s="4"/>
    </row>
    <row r="202" spans="1:1" ht="14.25" customHeight="1" x14ac:dyDescent="0.35">
      <c r="A202" s="4"/>
    </row>
    <row r="203" spans="1:1" ht="14.25" customHeight="1" x14ac:dyDescent="0.35">
      <c r="A203" s="4"/>
    </row>
    <row r="204" spans="1:1" ht="14.25" customHeight="1" x14ac:dyDescent="0.35">
      <c r="A204" s="4"/>
    </row>
    <row r="205" spans="1:1" ht="14.25" customHeight="1" x14ac:dyDescent="0.35">
      <c r="A205" s="4"/>
    </row>
    <row r="206" spans="1:1" ht="14.25" customHeight="1" x14ac:dyDescent="0.35">
      <c r="A206" s="4"/>
    </row>
    <row r="207" spans="1:1" ht="14.25" customHeight="1" x14ac:dyDescent="0.35">
      <c r="A207" s="4"/>
    </row>
    <row r="208" spans="1:1" ht="14.25" customHeight="1" x14ac:dyDescent="0.35">
      <c r="A208" s="4"/>
    </row>
    <row r="209" spans="1:1" ht="14.25" customHeight="1" x14ac:dyDescent="0.35">
      <c r="A209" s="4"/>
    </row>
    <row r="210" spans="1:1" ht="14.25" customHeight="1" x14ac:dyDescent="0.35">
      <c r="A210" s="4"/>
    </row>
    <row r="211" spans="1:1" ht="14.25" customHeight="1" x14ac:dyDescent="0.35">
      <c r="A211" s="4"/>
    </row>
    <row r="212" spans="1:1" ht="14.25" customHeight="1" x14ac:dyDescent="0.35">
      <c r="A212" s="4"/>
    </row>
    <row r="213" spans="1:1" ht="14.25" customHeight="1" x14ac:dyDescent="0.35">
      <c r="A213" s="4"/>
    </row>
    <row r="214" spans="1:1" ht="14.25" customHeight="1" x14ac:dyDescent="0.35">
      <c r="A214" s="4"/>
    </row>
    <row r="215" spans="1:1" ht="14.25" customHeight="1" x14ac:dyDescent="0.35">
      <c r="A215" s="4"/>
    </row>
    <row r="216" spans="1:1" ht="14.25" customHeight="1" x14ac:dyDescent="0.35">
      <c r="A216" s="4"/>
    </row>
    <row r="217" spans="1:1" ht="14.25" customHeight="1" x14ac:dyDescent="0.35">
      <c r="A217" s="4"/>
    </row>
    <row r="218" spans="1:1" ht="14.25" customHeight="1" x14ac:dyDescent="0.35">
      <c r="A218" s="4"/>
    </row>
    <row r="219" spans="1:1" ht="14.25" customHeight="1" x14ac:dyDescent="0.35">
      <c r="A219" s="4"/>
    </row>
    <row r="220" spans="1:1" ht="14.25" customHeight="1" x14ac:dyDescent="0.35">
      <c r="A220" s="4"/>
    </row>
    <row r="221" spans="1:1" ht="14.25" customHeight="1" x14ac:dyDescent="0.35">
      <c r="A221" s="4"/>
    </row>
    <row r="222" spans="1:1" ht="14.25" customHeight="1" x14ac:dyDescent="0.35">
      <c r="A222" s="4"/>
    </row>
    <row r="223" spans="1:1" ht="14.25" customHeight="1" x14ac:dyDescent="0.35">
      <c r="A223" s="4"/>
    </row>
    <row r="224" spans="1:1" ht="14.25" customHeight="1" x14ac:dyDescent="0.35">
      <c r="A224" s="4"/>
    </row>
    <row r="225" spans="1:1" ht="14.25" customHeight="1" x14ac:dyDescent="0.35">
      <c r="A225" s="4"/>
    </row>
    <row r="226" spans="1:1" ht="14.25" customHeight="1" x14ac:dyDescent="0.35">
      <c r="A226" s="4"/>
    </row>
    <row r="227" spans="1:1" ht="14.25" customHeight="1" x14ac:dyDescent="0.35">
      <c r="A227" s="4"/>
    </row>
    <row r="228" spans="1:1" ht="14.25" customHeight="1" x14ac:dyDescent="0.35">
      <c r="A228" s="4"/>
    </row>
    <row r="229" spans="1:1" ht="14.25" customHeight="1" x14ac:dyDescent="0.35">
      <c r="A229" s="4"/>
    </row>
    <row r="230" spans="1:1" ht="14.25" customHeight="1" x14ac:dyDescent="0.35">
      <c r="A230" s="4"/>
    </row>
    <row r="231" spans="1:1" ht="14.25" customHeight="1" x14ac:dyDescent="0.35">
      <c r="A231" s="4"/>
    </row>
    <row r="232" spans="1:1" ht="14.25" customHeight="1" x14ac:dyDescent="0.35">
      <c r="A232" s="4"/>
    </row>
    <row r="233" spans="1:1" ht="14.25" customHeight="1" x14ac:dyDescent="0.35">
      <c r="A233" s="4"/>
    </row>
    <row r="234" spans="1:1" ht="14.25" customHeight="1" x14ac:dyDescent="0.35">
      <c r="A234" s="4"/>
    </row>
    <row r="235" spans="1:1" ht="14.25" customHeight="1" x14ac:dyDescent="0.35">
      <c r="A235" s="4"/>
    </row>
    <row r="236" spans="1:1" ht="14.25" customHeight="1" x14ac:dyDescent="0.35">
      <c r="A236" s="4"/>
    </row>
    <row r="237" spans="1:1" ht="14.25" customHeight="1" x14ac:dyDescent="0.35">
      <c r="A237" s="4"/>
    </row>
    <row r="238" spans="1:1" ht="14.25" customHeight="1" x14ac:dyDescent="0.35">
      <c r="A238" s="4"/>
    </row>
    <row r="239" spans="1:1" ht="14.25" customHeight="1" x14ac:dyDescent="0.35">
      <c r="A239" s="4"/>
    </row>
    <row r="240" spans="1:1" ht="14.25" customHeight="1" x14ac:dyDescent="0.35">
      <c r="A240" s="4"/>
    </row>
    <row r="241" spans="1:1" ht="14.25" customHeight="1" x14ac:dyDescent="0.35">
      <c r="A241" s="4"/>
    </row>
    <row r="242" spans="1:1" ht="14.25" customHeight="1" x14ac:dyDescent="0.35">
      <c r="A242" s="4"/>
    </row>
    <row r="243" spans="1:1" ht="14.25" customHeight="1" x14ac:dyDescent="0.35">
      <c r="A243" s="4"/>
    </row>
    <row r="244" spans="1:1" ht="14.25" customHeight="1" x14ac:dyDescent="0.35">
      <c r="A244" s="4"/>
    </row>
    <row r="245" spans="1:1" ht="14.25" customHeight="1" x14ac:dyDescent="0.35">
      <c r="A245" s="4"/>
    </row>
    <row r="246" spans="1:1" ht="14.25" customHeight="1" x14ac:dyDescent="0.35">
      <c r="A246" s="4"/>
    </row>
    <row r="247" spans="1:1" ht="14.25" customHeight="1" x14ac:dyDescent="0.35">
      <c r="A247" s="4"/>
    </row>
    <row r="248" spans="1:1" ht="14.25" customHeight="1" x14ac:dyDescent="0.35">
      <c r="A248" s="4"/>
    </row>
    <row r="249" spans="1:1" ht="14.25" customHeight="1" x14ac:dyDescent="0.35">
      <c r="A249" s="4"/>
    </row>
    <row r="250" spans="1:1" ht="14.25" customHeight="1" x14ac:dyDescent="0.35">
      <c r="A250" s="4"/>
    </row>
    <row r="251" spans="1:1" ht="14.25" customHeight="1" x14ac:dyDescent="0.35">
      <c r="A251" s="4"/>
    </row>
    <row r="252" spans="1:1" ht="14.25" customHeight="1" x14ac:dyDescent="0.35">
      <c r="A252" s="4"/>
    </row>
    <row r="253" spans="1:1" ht="14.25" customHeight="1" x14ac:dyDescent="0.35">
      <c r="A253" s="4"/>
    </row>
    <row r="254" spans="1:1" ht="14.25" customHeight="1" x14ac:dyDescent="0.35">
      <c r="A254" s="4"/>
    </row>
    <row r="255" spans="1:1" ht="14.25" customHeight="1" x14ac:dyDescent="0.35">
      <c r="A255" s="4"/>
    </row>
    <row r="256" spans="1:1" ht="14.25" customHeight="1" x14ac:dyDescent="0.35">
      <c r="A256" s="4"/>
    </row>
    <row r="257" spans="1:1" ht="14.25" customHeight="1" x14ac:dyDescent="0.35">
      <c r="A257" s="4"/>
    </row>
    <row r="258" spans="1:1" ht="14.25" customHeight="1" x14ac:dyDescent="0.35">
      <c r="A258" s="4"/>
    </row>
    <row r="259" spans="1:1" ht="14.25" customHeight="1" x14ac:dyDescent="0.35">
      <c r="A259" s="4"/>
    </row>
    <row r="260" spans="1:1" ht="14.25" customHeight="1" x14ac:dyDescent="0.35">
      <c r="A260" s="4"/>
    </row>
    <row r="261" spans="1:1" ht="14.25" customHeight="1" x14ac:dyDescent="0.35">
      <c r="A261" s="4"/>
    </row>
    <row r="262" spans="1:1" ht="14.25" customHeight="1" x14ac:dyDescent="0.35">
      <c r="A262" s="4"/>
    </row>
    <row r="263" spans="1:1" ht="14.25" customHeight="1" x14ac:dyDescent="0.35">
      <c r="A263" s="4"/>
    </row>
    <row r="264" spans="1:1" ht="14.25" customHeight="1" x14ac:dyDescent="0.35">
      <c r="A264" s="4"/>
    </row>
    <row r="265" spans="1:1" ht="14.25" customHeight="1" x14ac:dyDescent="0.35">
      <c r="A265" s="4"/>
    </row>
    <row r="266" spans="1:1" ht="14.25" customHeight="1" x14ac:dyDescent="0.35">
      <c r="A266" s="4"/>
    </row>
    <row r="267" spans="1:1" ht="14.25" customHeight="1" x14ac:dyDescent="0.35">
      <c r="A267" s="4"/>
    </row>
    <row r="268" spans="1:1" ht="14.25" customHeight="1" x14ac:dyDescent="0.35">
      <c r="A268" s="4"/>
    </row>
    <row r="269" spans="1:1" ht="14.25" customHeight="1" x14ac:dyDescent="0.35">
      <c r="A269" s="4"/>
    </row>
    <row r="270" spans="1:1" ht="14.25" customHeight="1" x14ac:dyDescent="0.35">
      <c r="A270" s="4"/>
    </row>
    <row r="271" spans="1:1" ht="14.25" customHeight="1" x14ac:dyDescent="0.35">
      <c r="A271" s="4"/>
    </row>
    <row r="272" spans="1:1" ht="14.25" customHeight="1" x14ac:dyDescent="0.35">
      <c r="A272" s="4"/>
    </row>
    <row r="273" spans="1:1" ht="14.25" customHeight="1" x14ac:dyDescent="0.35">
      <c r="A273" s="4"/>
    </row>
    <row r="274" spans="1:1" ht="14.25" customHeight="1" x14ac:dyDescent="0.35">
      <c r="A274" s="4"/>
    </row>
    <row r="275" spans="1:1" ht="14.25" customHeight="1" x14ac:dyDescent="0.35">
      <c r="A275" s="4"/>
    </row>
    <row r="276" spans="1:1" ht="14.25" customHeight="1" x14ac:dyDescent="0.35">
      <c r="A276" s="4"/>
    </row>
    <row r="277" spans="1:1" ht="14.25" customHeight="1" x14ac:dyDescent="0.35">
      <c r="A277" s="4"/>
    </row>
    <row r="278" spans="1:1" ht="14.25" customHeight="1" x14ac:dyDescent="0.35">
      <c r="A278" s="4"/>
    </row>
    <row r="279" spans="1:1" ht="14.25" customHeight="1" x14ac:dyDescent="0.35">
      <c r="A279" s="4"/>
    </row>
    <row r="280" spans="1:1" ht="14.25" customHeight="1" x14ac:dyDescent="0.35">
      <c r="A280" s="4"/>
    </row>
    <row r="281" spans="1:1" ht="14.25" customHeight="1" x14ac:dyDescent="0.35">
      <c r="A281" s="4"/>
    </row>
    <row r="282" spans="1:1" ht="14.25" customHeight="1" x14ac:dyDescent="0.35">
      <c r="A282" s="4"/>
    </row>
    <row r="283" spans="1:1" ht="14.25" customHeight="1" x14ac:dyDescent="0.35">
      <c r="A283" s="4"/>
    </row>
    <row r="284" spans="1:1" ht="14.25" customHeight="1" x14ac:dyDescent="0.35">
      <c r="A284" s="4"/>
    </row>
    <row r="285" spans="1:1" ht="14.25" customHeight="1" x14ac:dyDescent="0.35">
      <c r="A285" s="4"/>
    </row>
    <row r="286" spans="1:1" ht="14.25" customHeight="1" x14ac:dyDescent="0.35">
      <c r="A286" s="4"/>
    </row>
    <row r="287" spans="1:1" ht="14.25" customHeight="1" x14ac:dyDescent="0.35">
      <c r="A287" s="4"/>
    </row>
    <row r="288" spans="1:1" ht="14.25" customHeight="1" x14ac:dyDescent="0.35">
      <c r="A288" s="4"/>
    </row>
    <row r="289" spans="1:1" ht="14.25" customHeight="1" x14ac:dyDescent="0.35">
      <c r="A289" s="4"/>
    </row>
    <row r="290" spans="1:1" ht="14.25" customHeight="1" x14ac:dyDescent="0.35">
      <c r="A290" s="4"/>
    </row>
    <row r="291" spans="1:1" ht="14.25" customHeight="1" x14ac:dyDescent="0.35">
      <c r="A291" s="4"/>
    </row>
    <row r="292" spans="1:1" ht="14.25" customHeight="1" x14ac:dyDescent="0.35">
      <c r="A292" s="4"/>
    </row>
    <row r="293" spans="1:1" ht="14.25" customHeight="1" x14ac:dyDescent="0.35">
      <c r="A293" s="4"/>
    </row>
    <row r="294" spans="1:1" ht="14.25" customHeight="1" x14ac:dyDescent="0.35">
      <c r="A294" s="4"/>
    </row>
    <row r="295" spans="1:1" ht="14.25" customHeight="1" x14ac:dyDescent="0.35">
      <c r="A295" s="4"/>
    </row>
    <row r="296" spans="1:1" ht="14.25" customHeight="1" x14ac:dyDescent="0.35">
      <c r="A296" s="4"/>
    </row>
    <row r="297" spans="1:1" ht="14.25" customHeight="1" x14ac:dyDescent="0.35">
      <c r="A297" s="4"/>
    </row>
    <row r="298" spans="1:1" ht="14.25" customHeight="1" x14ac:dyDescent="0.35">
      <c r="A298" s="4"/>
    </row>
    <row r="299" spans="1:1" ht="14.25" customHeight="1" x14ac:dyDescent="0.35">
      <c r="A299" s="4"/>
    </row>
    <row r="300" spans="1:1" ht="14.25" customHeight="1" x14ac:dyDescent="0.35">
      <c r="A300" s="4"/>
    </row>
    <row r="301" spans="1:1" ht="14.25" customHeight="1" x14ac:dyDescent="0.35">
      <c r="A301" s="4"/>
    </row>
    <row r="302" spans="1:1" ht="14.25" customHeight="1" x14ac:dyDescent="0.35">
      <c r="A302" s="4"/>
    </row>
    <row r="303" spans="1:1" ht="14.25" customHeight="1" x14ac:dyDescent="0.35">
      <c r="A303" s="4"/>
    </row>
    <row r="304" spans="1:1" ht="14.25" customHeight="1" x14ac:dyDescent="0.35">
      <c r="A304" s="4"/>
    </row>
    <row r="305" spans="1:1" ht="14.25" customHeight="1" x14ac:dyDescent="0.35">
      <c r="A305" s="4"/>
    </row>
    <row r="306" spans="1:1" ht="14.25" customHeight="1" x14ac:dyDescent="0.35">
      <c r="A306" s="4"/>
    </row>
    <row r="307" spans="1:1" ht="14.25" customHeight="1" x14ac:dyDescent="0.35">
      <c r="A307" s="4"/>
    </row>
    <row r="308" spans="1:1" ht="14.25" customHeight="1" x14ac:dyDescent="0.35">
      <c r="A308" s="4"/>
    </row>
    <row r="309" spans="1:1" ht="14.25" customHeight="1" x14ac:dyDescent="0.35">
      <c r="A309" s="4"/>
    </row>
    <row r="310" spans="1:1" ht="14.25" customHeight="1" x14ac:dyDescent="0.35">
      <c r="A310" s="4"/>
    </row>
    <row r="311" spans="1:1" ht="14.25" customHeight="1" x14ac:dyDescent="0.35">
      <c r="A311" s="4"/>
    </row>
    <row r="312" spans="1:1" ht="14.25" customHeight="1" x14ac:dyDescent="0.35">
      <c r="A312" s="4"/>
    </row>
    <row r="313" spans="1:1" ht="14.25" customHeight="1" x14ac:dyDescent="0.35">
      <c r="A313" s="4"/>
    </row>
    <row r="314" spans="1:1" ht="14.25" customHeight="1" x14ac:dyDescent="0.35">
      <c r="A314" s="4"/>
    </row>
    <row r="315" spans="1:1" ht="14.25" customHeight="1" x14ac:dyDescent="0.35">
      <c r="A315" s="4"/>
    </row>
    <row r="316" spans="1:1" ht="14.25" customHeight="1" x14ac:dyDescent="0.35">
      <c r="A316" s="4"/>
    </row>
    <row r="317" spans="1:1" ht="14.25" customHeight="1" x14ac:dyDescent="0.35">
      <c r="A317" s="4"/>
    </row>
    <row r="318" spans="1:1" ht="14.25" customHeight="1" x14ac:dyDescent="0.35">
      <c r="A318" s="4"/>
    </row>
    <row r="319" spans="1:1" ht="14.25" customHeight="1" x14ac:dyDescent="0.35">
      <c r="A319" s="4"/>
    </row>
    <row r="320" spans="1:1" ht="14.25" customHeight="1" x14ac:dyDescent="0.35">
      <c r="A320" s="4"/>
    </row>
    <row r="321" spans="1:1" ht="14.25" customHeight="1" x14ac:dyDescent="0.35">
      <c r="A321" s="4"/>
    </row>
    <row r="322" spans="1:1" ht="14.25" customHeight="1" x14ac:dyDescent="0.35">
      <c r="A322" s="4"/>
    </row>
    <row r="323" spans="1:1" ht="14.25" customHeight="1" x14ac:dyDescent="0.35">
      <c r="A323" s="4"/>
    </row>
    <row r="324" spans="1:1" ht="14.25" customHeight="1" x14ac:dyDescent="0.35">
      <c r="A324" s="4"/>
    </row>
    <row r="325" spans="1:1" ht="14.25" customHeight="1" x14ac:dyDescent="0.35">
      <c r="A325" s="4"/>
    </row>
    <row r="326" spans="1:1" ht="14.25" customHeight="1" x14ac:dyDescent="0.35">
      <c r="A326" s="4"/>
    </row>
    <row r="327" spans="1:1" ht="14.25" customHeight="1" x14ac:dyDescent="0.35">
      <c r="A327" s="4"/>
    </row>
    <row r="328" spans="1:1" ht="14.25" customHeight="1" x14ac:dyDescent="0.35">
      <c r="A328" s="4"/>
    </row>
    <row r="329" spans="1:1" ht="14.25" customHeight="1" x14ac:dyDescent="0.35">
      <c r="A329" s="4"/>
    </row>
    <row r="330" spans="1:1" ht="14.25" customHeight="1" x14ac:dyDescent="0.35">
      <c r="A330" s="4"/>
    </row>
    <row r="331" spans="1:1" ht="14.25" customHeight="1" x14ac:dyDescent="0.35">
      <c r="A331" s="4"/>
    </row>
    <row r="332" spans="1:1" ht="14.25" customHeight="1" x14ac:dyDescent="0.35">
      <c r="A332" s="4"/>
    </row>
    <row r="333" spans="1:1" ht="14.25" customHeight="1" x14ac:dyDescent="0.35">
      <c r="A333" s="4"/>
    </row>
    <row r="334" spans="1:1" ht="14.25" customHeight="1" x14ac:dyDescent="0.35">
      <c r="A334" s="4"/>
    </row>
    <row r="335" spans="1:1" ht="14.25" customHeight="1" x14ac:dyDescent="0.35">
      <c r="A335" s="4"/>
    </row>
    <row r="336" spans="1:1" ht="14.25" customHeight="1" x14ac:dyDescent="0.35">
      <c r="A336" s="4"/>
    </row>
    <row r="337" spans="1:1" ht="14.25" customHeight="1" x14ac:dyDescent="0.35">
      <c r="A337" s="4"/>
    </row>
    <row r="338" spans="1:1" ht="14.25" customHeight="1" x14ac:dyDescent="0.35">
      <c r="A338" s="4"/>
    </row>
    <row r="339" spans="1:1" ht="14.25" customHeight="1" x14ac:dyDescent="0.35">
      <c r="A339" s="4"/>
    </row>
    <row r="340" spans="1:1" ht="14.25" customHeight="1" x14ac:dyDescent="0.35">
      <c r="A340" s="4"/>
    </row>
    <row r="341" spans="1:1" ht="14.25" customHeight="1" x14ac:dyDescent="0.35">
      <c r="A341" s="4"/>
    </row>
    <row r="342" spans="1:1" ht="14.25" customHeight="1" x14ac:dyDescent="0.35">
      <c r="A342" s="4"/>
    </row>
    <row r="343" spans="1:1" ht="14.25" customHeight="1" x14ac:dyDescent="0.35">
      <c r="A343" s="4"/>
    </row>
    <row r="344" spans="1:1" ht="14.25" customHeight="1" x14ac:dyDescent="0.35">
      <c r="A344" s="4"/>
    </row>
    <row r="345" spans="1:1" ht="14.25" customHeight="1" x14ac:dyDescent="0.35">
      <c r="A345" s="4"/>
    </row>
    <row r="346" spans="1:1" ht="14.25" customHeight="1" x14ac:dyDescent="0.35">
      <c r="A346" s="4"/>
    </row>
    <row r="347" spans="1:1" ht="14.25" customHeight="1" x14ac:dyDescent="0.35">
      <c r="A347" s="4"/>
    </row>
    <row r="348" spans="1:1" ht="14.25" customHeight="1" x14ac:dyDescent="0.35">
      <c r="A348" s="4"/>
    </row>
    <row r="349" spans="1:1" ht="14.25" customHeight="1" x14ac:dyDescent="0.35">
      <c r="A349" s="4"/>
    </row>
    <row r="350" spans="1:1" ht="14.25" customHeight="1" x14ac:dyDescent="0.35">
      <c r="A350" s="4"/>
    </row>
    <row r="351" spans="1:1" ht="14.25" customHeight="1" x14ac:dyDescent="0.35">
      <c r="A351" s="4"/>
    </row>
    <row r="352" spans="1:1" ht="14.25" customHeight="1" x14ac:dyDescent="0.35">
      <c r="A352" s="4"/>
    </row>
    <row r="353" spans="1:1" ht="14.25" customHeight="1" x14ac:dyDescent="0.35">
      <c r="A353" s="4"/>
    </row>
    <row r="354" spans="1:1" ht="14.25" customHeight="1" x14ac:dyDescent="0.35">
      <c r="A354" s="4"/>
    </row>
    <row r="355" spans="1:1" ht="14.25" customHeight="1" x14ac:dyDescent="0.35">
      <c r="A355" s="4"/>
    </row>
    <row r="356" spans="1:1" ht="14.25" customHeight="1" x14ac:dyDescent="0.35">
      <c r="A356" s="4"/>
    </row>
    <row r="357" spans="1:1" ht="14.25" customHeight="1" x14ac:dyDescent="0.35">
      <c r="A357" s="4"/>
    </row>
    <row r="358" spans="1:1" ht="14.25" customHeight="1" x14ac:dyDescent="0.35">
      <c r="A358" s="4"/>
    </row>
    <row r="359" spans="1:1" ht="14.25" customHeight="1" x14ac:dyDescent="0.35">
      <c r="A359" s="4"/>
    </row>
    <row r="360" spans="1:1" ht="14.25" customHeight="1" x14ac:dyDescent="0.35">
      <c r="A360" s="4"/>
    </row>
    <row r="361" spans="1:1" ht="14.25" customHeight="1" x14ac:dyDescent="0.35">
      <c r="A361" s="4"/>
    </row>
    <row r="362" spans="1:1" ht="14.25" customHeight="1" x14ac:dyDescent="0.35">
      <c r="A362" s="4"/>
    </row>
    <row r="363" spans="1:1" ht="14.25" customHeight="1" x14ac:dyDescent="0.35">
      <c r="A363" s="4"/>
    </row>
    <row r="364" spans="1:1" ht="14.25" customHeight="1" x14ac:dyDescent="0.35">
      <c r="A364" s="4"/>
    </row>
    <row r="365" spans="1:1" ht="14.25" customHeight="1" x14ac:dyDescent="0.35">
      <c r="A365" s="4"/>
    </row>
    <row r="366" spans="1:1" ht="14.25" customHeight="1" x14ac:dyDescent="0.35">
      <c r="A366" s="4"/>
    </row>
    <row r="367" spans="1:1" ht="14.25" customHeight="1" x14ac:dyDescent="0.35">
      <c r="A367" s="4"/>
    </row>
    <row r="368" spans="1:1" ht="14.25" customHeight="1" x14ac:dyDescent="0.35">
      <c r="A368" s="4"/>
    </row>
    <row r="369" spans="1:1" ht="14.25" customHeight="1" x14ac:dyDescent="0.35">
      <c r="A369" s="4"/>
    </row>
    <row r="370" spans="1:1" ht="14.25" customHeight="1" x14ac:dyDescent="0.35">
      <c r="A370" s="4"/>
    </row>
    <row r="371" spans="1:1" ht="14.25" customHeight="1" x14ac:dyDescent="0.35">
      <c r="A371" s="4"/>
    </row>
    <row r="372" spans="1:1" ht="14.25" customHeight="1" x14ac:dyDescent="0.35">
      <c r="A372" s="4"/>
    </row>
    <row r="373" spans="1:1" ht="14.25" customHeight="1" x14ac:dyDescent="0.35">
      <c r="A373" s="4"/>
    </row>
    <row r="374" spans="1:1" ht="14.25" customHeight="1" x14ac:dyDescent="0.35">
      <c r="A374" s="4"/>
    </row>
    <row r="375" spans="1:1" ht="14.25" customHeight="1" x14ac:dyDescent="0.35">
      <c r="A375" s="4"/>
    </row>
    <row r="376" spans="1:1" ht="14.25" customHeight="1" x14ac:dyDescent="0.35">
      <c r="A376" s="4"/>
    </row>
    <row r="377" spans="1:1" ht="14.25" customHeight="1" x14ac:dyDescent="0.35">
      <c r="A377" s="4"/>
    </row>
    <row r="378" spans="1:1" ht="14.25" customHeight="1" x14ac:dyDescent="0.35">
      <c r="A378" s="4"/>
    </row>
    <row r="379" spans="1:1" ht="14.25" customHeight="1" x14ac:dyDescent="0.35">
      <c r="A379" s="4"/>
    </row>
    <row r="380" spans="1:1" ht="14.25" customHeight="1" x14ac:dyDescent="0.35">
      <c r="A380" s="4"/>
    </row>
    <row r="381" spans="1:1" ht="14.25" customHeight="1" x14ac:dyDescent="0.35">
      <c r="A381" s="4"/>
    </row>
    <row r="382" spans="1:1" ht="14.25" customHeight="1" x14ac:dyDescent="0.35">
      <c r="A382" s="4"/>
    </row>
    <row r="383" spans="1:1" ht="14.25" customHeight="1" x14ac:dyDescent="0.35">
      <c r="A383" s="4"/>
    </row>
    <row r="384" spans="1:1" ht="14.25" customHeight="1" x14ac:dyDescent="0.35">
      <c r="A384" s="4"/>
    </row>
    <row r="385" spans="1:1" ht="14.25" customHeight="1" x14ac:dyDescent="0.35">
      <c r="A385" s="4"/>
    </row>
    <row r="386" spans="1:1" ht="14.25" customHeight="1" x14ac:dyDescent="0.35">
      <c r="A386" s="4"/>
    </row>
    <row r="387" spans="1:1" ht="14.25" customHeight="1" x14ac:dyDescent="0.35">
      <c r="A387" s="4"/>
    </row>
    <row r="388" spans="1:1" ht="14.25" customHeight="1" x14ac:dyDescent="0.35">
      <c r="A388" s="4"/>
    </row>
    <row r="389" spans="1:1" ht="14.25" customHeight="1" x14ac:dyDescent="0.35">
      <c r="A389" s="4"/>
    </row>
    <row r="390" spans="1:1" ht="14.25" customHeight="1" x14ac:dyDescent="0.35">
      <c r="A390" s="4"/>
    </row>
    <row r="391" spans="1:1" ht="14.25" customHeight="1" x14ac:dyDescent="0.35">
      <c r="A391" s="4"/>
    </row>
    <row r="392" spans="1:1" ht="14.25" customHeight="1" x14ac:dyDescent="0.35">
      <c r="A392" s="4"/>
    </row>
    <row r="393" spans="1:1" ht="14.25" customHeight="1" x14ac:dyDescent="0.35">
      <c r="A393" s="4"/>
    </row>
    <row r="394" spans="1:1" ht="14.25" customHeight="1" x14ac:dyDescent="0.35">
      <c r="A394" s="4"/>
    </row>
    <row r="395" spans="1:1" ht="14.25" customHeight="1" x14ac:dyDescent="0.35">
      <c r="A395" s="4"/>
    </row>
    <row r="396" spans="1:1" ht="14.25" customHeight="1" x14ac:dyDescent="0.35">
      <c r="A396" s="4"/>
    </row>
    <row r="397" spans="1:1" ht="14.25" customHeight="1" x14ac:dyDescent="0.35">
      <c r="A397" s="4"/>
    </row>
    <row r="398" spans="1:1" ht="14.25" customHeight="1" x14ac:dyDescent="0.35">
      <c r="A398" s="4"/>
    </row>
    <row r="399" spans="1:1" ht="14.25" customHeight="1" x14ac:dyDescent="0.35">
      <c r="A399" s="4"/>
    </row>
    <row r="400" spans="1:1" ht="14.25" customHeight="1" x14ac:dyDescent="0.35">
      <c r="A400" s="4"/>
    </row>
    <row r="401" spans="1:1" ht="14.25" customHeight="1" x14ac:dyDescent="0.35">
      <c r="A401" s="4"/>
    </row>
    <row r="402" spans="1:1" ht="14.25" customHeight="1" x14ac:dyDescent="0.35">
      <c r="A402" s="4"/>
    </row>
    <row r="403" spans="1:1" ht="14.25" customHeight="1" x14ac:dyDescent="0.35">
      <c r="A403" s="4"/>
    </row>
    <row r="404" spans="1:1" ht="14.25" customHeight="1" x14ac:dyDescent="0.35">
      <c r="A404" s="4"/>
    </row>
    <row r="405" spans="1:1" ht="14.25" customHeight="1" x14ac:dyDescent="0.35">
      <c r="A405" s="4"/>
    </row>
    <row r="406" spans="1:1" ht="14.25" customHeight="1" x14ac:dyDescent="0.35">
      <c r="A406" s="4"/>
    </row>
    <row r="407" spans="1:1" ht="14.25" customHeight="1" x14ac:dyDescent="0.35">
      <c r="A407" s="4"/>
    </row>
    <row r="408" spans="1:1" ht="14.25" customHeight="1" x14ac:dyDescent="0.35">
      <c r="A408" s="4"/>
    </row>
    <row r="409" spans="1:1" ht="14.25" customHeight="1" x14ac:dyDescent="0.35">
      <c r="A409" s="4"/>
    </row>
    <row r="410" spans="1:1" ht="14.25" customHeight="1" x14ac:dyDescent="0.35">
      <c r="A410" s="4"/>
    </row>
    <row r="411" spans="1:1" ht="14.25" customHeight="1" x14ac:dyDescent="0.35">
      <c r="A411" s="4"/>
    </row>
    <row r="412" spans="1:1" ht="14.25" customHeight="1" x14ac:dyDescent="0.35">
      <c r="A412" s="4"/>
    </row>
    <row r="413" spans="1:1" ht="14.25" customHeight="1" x14ac:dyDescent="0.35">
      <c r="A413" s="4"/>
    </row>
    <row r="414" spans="1:1" ht="14.25" customHeight="1" x14ac:dyDescent="0.35">
      <c r="A414" s="4"/>
    </row>
    <row r="415" spans="1:1" ht="14.25" customHeight="1" x14ac:dyDescent="0.35">
      <c r="A415" s="4"/>
    </row>
    <row r="416" spans="1:1" ht="14.25" customHeight="1" x14ac:dyDescent="0.35">
      <c r="A416" s="4"/>
    </row>
    <row r="417" spans="1:1" ht="14.25" customHeight="1" x14ac:dyDescent="0.35">
      <c r="A417" s="4"/>
    </row>
    <row r="418" spans="1:1" ht="14.25" customHeight="1" x14ac:dyDescent="0.35">
      <c r="A418" s="4"/>
    </row>
    <row r="419" spans="1:1" ht="14.25" customHeight="1" x14ac:dyDescent="0.35">
      <c r="A419" s="4"/>
    </row>
    <row r="420" spans="1:1" ht="14.25" customHeight="1" x14ac:dyDescent="0.35">
      <c r="A420" s="4"/>
    </row>
    <row r="421" spans="1:1" ht="14.25" customHeight="1" x14ac:dyDescent="0.35">
      <c r="A421" s="4"/>
    </row>
    <row r="422" spans="1:1" ht="14.25" customHeight="1" x14ac:dyDescent="0.35">
      <c r="A422" s="4"/>
    </row>
    <row r="423" spans="1:1" ht="14.25" customHeight="1" x14ac:dyDescent="0.35">
      <c r="A423" s="4"/>
    </row>
    <row r="424" spans="1:1" ht="14.25" customHeight="1" x14ac:dyDescent="0.35">
      <c r="A424" s="4"/>
    </row>
    <row r="425" spans="1:1" ht="14.25" customHeight="1" x14ac:dyDescent="0.35">
      <c r="A425" s="4"/>
    </row>
    <row r="426" spans="1:1" ht="14.25" customHeight="1" x14ac:dyDescent="0.35">
      <c r="A426" s="4"/>
    </row>
    <row r="427" spans="1:1" ht="14.25" customHeight="1" x14ac:dyDescent="0.35">
      <c r="A427" s="4"/>
    </row>
    <row r="428" spans="1:1" ht="14.25" customHeight="1" x14ac:dyDescent="0.35">
      <c r="A428" s="4"/>
    </row>
    <row r="429" spans="1:1" ht="14.25" customHeight="1" x14ac:dyDescent="0.35">
      <c r="A429" s="4"/>
    </row>
    <row r="430" spans="1:1" ht="14.25" customHeight="1" x14ac:dyDescent="0.35">
      <c r="A430" s="4"/>
    </row>
    <row r="431" spans="1:1" ht="14.25" customHeight="1" x14ac:dyDescent="0.35">
      <c r="A431" s="4"/>
    </row>
    <row r="432" spans="1:1" ht="14.25" customHeight="1" x14ac:dyDescent="0.35">
      <c r="A432" s="4"/>
    </row>
    <row r="433" spans="1:1" ht="14.25" customHeight="1" x14ac:dyDescent="0.35">
      <c r="A433" s="4"/>
    </row>
    <row r="434" spans="1:1" ht="14.25" customHeight="1" x14ac:dyDescent="0.35">
      <c r="A434" s="4"/>
    </row>
    <row r="435" spans="1:1" ht="14.25" customHeight="1" x14ac:dyDescent="0.35">
      <c r="A435" s="4"/>
    </row>
    <row r="436" spans="1:1" ht="14.25" customHeight="1" x14ac:dyDescent="0.35">
      <c r="A436" s="4"/>
    </row>
    <row r="437" spans="1:1" ht="14.25" customHeight="1" x14ac:dyDescent="0.35">
      <c r="A437" s="4"/>
    </row>
    <row r="438" spans="1:1" ht="14.25" customHeight="1" x14ac:dyDescent="0.35">
      <c r="A438" s="4"/>
    </row>
    <row r="439" spans="1:1" ht="14.25" customHeight="1" x14ac:dyDescent="0.35">
      <c r="A439" s="4"/>
    </row>
    <row r="440" spans="1:1" ht="14.25" customHeight="1" x14ac:dyDescent="0.35">
      <c r="A440" s="4"/>
    </row>
    <row r="441" spans="1:1" ht="14.25" customHeight="1" x14ac:dyDescent="0.35">
      <c r="A441" s="4"/>
    </row>
    <row r="442" spans="1:1" ht="14.25" customHeight="1" x14ac:dyDescent="0.35">
      <c r="A442" s="4"/>
    </row>
    <row r="443" spans="1:1" ht="14.25" customHeight="1" x14ac:dyDescent="0.35">
      <c r="A443" s="4"/>
    </row>
    <row r="444" spans="1:1" ht="14.25" customHeight="1" x14ac:dyDescent="0.35">
      <c r="A444" s="4"/>
    </row>
    <row r="445" spans="1:1" ht="14.25" customHeight="1" x14ac:dyDescent="0.35">
      <c r="A445" s="4"/>
    </row>
    <row r="446" spans="1:1" ht="14.25" customHeight="1" x14ac:dyDescent="0.35">
      <c r="A446" s="4"/>
    </row>
    <row r="447" spans="1:1" ht="14.25" customHeight="1" x14ac:dyDescent="0.35">
      <c r="A447" s="4"/>
    </row>
    <row r="448" spans="1:1" ht="14.25" customHeight="1" x14ac:dyDescent="0.35">
      <c r="A448" s="4"/>
    </row>
    <row r="449" spans="1:1" ht="14.25" customHeight="1" x14ac:dyDescent="0.35">
      <c r="A449" s="4"/>
    </row>
    <row r="450" spans="1:1" ht="14.25" customHeight="1" x14ac:dyDescent="0.35">
      <c r="A450" s="4"/>
    </row>
    <row r="451" spans="1:1" ht="14.25" customHeight="1" x14ac:dyDescent="0.35">
      <c r="A451" s="4"/>
    </row>
    <row r="452" spans="1:1" ht="14.25" customHeight="1" x14ac:dyDescent="0.35">
      <c r="A452" s="4"/>
    </row>
    <row r="453" spans="1:1" ht="14.25" customHeight="1" x14ac:dyDescent="0.35">
      <c r="A453" s="4"/>
    </row>
    <row r="454" spans="1:1" ht="14.25" customHeight="1" x14ac:dyDescent="0.35">
      <c r="A454" s="4"/>
    </row>
    <row r="455" spans="1:1" ht="14.25" customHeight="1" x14ac:dyDescent="0.35">
      <c r="A455" s="4"/>
    </row>
    <row r="456" spans="1:1" ht="14.25" customHeight="1" x14ac:dyDescent="0.35">
      <c r="A456" s="4"/>
    </row>
    <row r="457" spans="1:1" ht="14.25" customHeight="1" x14ac:dyDescent="0.35">
      <c r="A457" s="4"/>
    </row>
    <row r="458" spans="1:1" ht="14.25" customHeight="1" x14ac:dyDescent="0.35">
      <c r="A458" s="4"/>
    </row>
    <row r="459" spans="1:1" ht="14.25" customHeight="1" x14ac:dyDescent="0.35">
      <c r="A459" s="4"/>
    </row>
    <row r="460" spans="1:1" ht="14.25" customHeight="1" x14ac:dyDescent="0.35">
      <c r="A460" s="4"/>
    </row>
    <row r="461" spans="1:1" ht="14.25" customHeight="1" x14ac:dyDescent="0.35">
      <c r="A461" s="4"/>
    </row>
    <row r="462" spans="1:1" ht="14.25" customHeight="1" x14ac:dyDescent="0.35">
      <c r="A462" s="4"/>
    </row>
    <row r="463" spans="1:1" ht="14.25" customHeight="1" x14ac:dyDescent="0.35">
      <c r="A463" s="4"/>
    </row>
    <row r="464" spans="1:1" ht="14.25" customHeight="1" x14ac:dyDescent="0.35">
      <c r="A464" s="4"/>
    </row>
    <row r="465" spans="1:1" ht="14.25" customHeight="1" x14ac:dyDescent="0.35">
      <c r="A465" s="4"/>
    </row>
    <row r="466" spans="1:1" ht="14.25" customHeight="1" x14ac:dyDescent="0.35">
      <c r="A466" s="4"/>
    </row>
    <row r="467" spans="1:1" ht="14.25" customHeight="1" x14ac:dyDescent="0.35">
      <c r="A467" s="4"/>
    </row>
    <row r="468" spans="1:1" ht="14.25" customHeight="1" x14ac:dyDescent="0.35">
      <c r="A468" s="4"/>
    </row>
    <row r="469" spans="1:1" ht="14.25" customHeight="1" x14ac:dyDescent="0.35">
      <c r="A469" s="4"/>
    </row>
    <row r="470" spans="1:1" ht="14.25" customHeight="1" x14ac:dyDescent="0.35">
      <c r="A470" s="4"/>
    </row>
    <row r="471" spans="1:1" ht="14.25" customHeight="1" x14ac:dyDescent="0.35">
      <c r="A471" s="4"/>
    </row>
    <row r="472" spans="1:1" ht="14.25" customHeight="1" x14ac:dyDescent="0.35">
      <c r="A472" s="4"/>
    </row>
    <row r="473" spans="1:1" ht="14.25" customHeight="1" x14ac:dyDescent="0.35">
      <c r="A473" s="4"/>
    </row>
    <row r="474" spans="1:1" ht="14.25" customHeight="1" x14ac:dyDescent="0.35">
      <c r="A474" s="4"/>
    </row>
    <row r="475" spans="1:1" ht="14.25" customHeight="1" x14ac:dyDescent="0.35">
      <c r="A475" s="4"/>
    </row>
    <row r="476" spans="1:1" ht="14.25" customHeight="1" x14ac:dyDescent="0.35">
      <c r="A476" s="4"/>
    </row>
    <row r="477" spans="1:1" ht="14.25" customHeight="1" x14ac:dyDescent="0.35">
      <c r="A477" s="4"/>
    </row>
    <row r="478" spans="1:1" ht="14.25" customHeight="1" x14ac:dyDescent="0.35">
      <c r="A478" s="4"/>
    </row>
    <row r="479" spans="1:1" ht="14.25" customHeight="1" x14ac:dyDescent="0.35">
      <c r="A479" s="4"/>
    </row>
    <row r="480" spans="1:1" ht="14.25" customHeight="1" x14ac:dyDescent="0.35">
      <c r="A480" s="4"/>
    </row>
    <row r="481" spans="1:1" ht="14.25" customHeight="1" x14ac:dyDescent="0.35">
      <c r="A481" s="4"/>
    </row>
    <row r="482" spans="1:1" ht="14.25" customHeight="1" x14ac:dyDescent="0.35">
      <c r="A482" s="4"/>
    </row>
    <row r="483" spans="1:1" ht="14.25" customHeight="1" x14ac:dyDescent="0.35">
      <c r="A483" s="4"/>
    </row>
    <row r="484" spans="1:1" ht="14.25" customHeight="1" x14ac:dyDescent="0.35">
      <c r="A484" s="4"/>
    </row>
    <row r="485" spans="1:1" ht="14.25" customHeight="1" x14ac:dyDescent="0.35">
      <c r="A485" s="4"/>
    </row>
    <row r="486" spans="1:1" ht="14.25" customHeight="1" x14ac:dyDescent="0.35">
      <c r="A486" s="4"/>
    </row>
    <row r="487" spans="1:1" ht="14.25" customHeight="1" x14ac:dyDescent="0.35">
      <c r="A487" s="4"/>
    </row>
    <row r="488" spans="1:1" ht="14.25" customHeight="1" x14ac:dyDescent="0.35">
      <c r="A488" s="4"/>
    </row>
    <row r="489" spans="1:1" ht="14.25" customHeight="1" x14ac:dyDescent="0.35">
      <c r="A489" s="4"/>
    </row>
    <row r="490" spans="1:1" ht="14.25" customHeight="1" x14ac:dyDescent="0.35">
      <c r="A490" s="4"/>
    </row>
    <row r="491" spans="1:1" ht="14.25" customHeight="1" x14ac:dyDescent="0.35">
      <c r="A491" s="4"/>
    </row>
    <row r="492" spans="1:1" ht="14.25" customHeight="1" x14ac:dyDescent="0.35">
      <c r="A492" s="4"/>
    </row>
    <row r="493" spans="1:1" ht="14.25" customHeight="1" x14ac:dyDescent="0.35">
      <c r="A493" s="4"/>
    </row>
    <row r="494" spans="1:1" ht="14.25" customHeight="1" x14ac:dyDescent="0.35">
      <c r="A494" s="4"/>
    </row>
    <row r="495" spans="1:1" ht="14.25" customHeight="1" x14ac:dyDescent="0.35">
      <c r="A495" s="4"/>
    </row>
    <row r="496" spans="1:1" ht="14.25" customHeight="1" x14ac:dyDescent="0.35">
      <c r="A496" s="4"/>
    </row>
    <row r="497" spans="1:1" ht="14.25" customHeight="1" x14ac:dyDescent="0.35">
      <c r="A497" s="4"/>
    </row>
    <row r="498" spans="1:1" ht="14.25" customHeight="1" x14ac:dyDescent="0.35">
      <c r="A498" s="4"/>
    </row>
    <row r="499" spans="1:1" ht="14.25" customHeight="1" x14ac:dyDescent="0.35">
      <c r="A499" s="4"/>
    </row>
    <row r="500" spans="1:1" ht="14.25" customHeight="1" x14ac:dyDescent="0.35">
      <c r="A500" s="4"/>
    </row>
    <row r="501" spans="1:1" ht="14.25" customHeight="1" x14ac:dyDescent="0.35">
      <c r="A501" s="4"/>
    </row>
    <row r="502" spans="1:1" ht="14.25" customHeight="1" x14ac:dyDescent="0.35">
      <c r="A502" s="4"/>
    </row>
    <row r="503" spans="1:1" ht="14.25" customHeight="1" x14ac:dyDescent="0.35">
      <c r="A503" s="4"/>
    </row>
    <row r="504" spans="1:1" ht="14.25" customHeight="1" x14ac:dyDescent="0.35">
      <c r="A504" s="4"/>
    </row>
    <row r="505" spans="1:1" ht="14.25" customHeight="1" x14ac:dyDescent="0.35">
      <c r="A505" s="4"/>
    </row>
    <row r="506" spans="1:1" ht="14.25" customHeight="1" x14ac:dyDescent="0.35">
      <c r="A506" s="4"/>
    </row>
    <row r="507" spans="1:1" ht="14.25" customHeight="1" x14ac:dyDescent="0.35">
      <c r="A507" s="4"/>
    </row>
    <row r="508" spans="1:1" ht="14.25" customHeight="1" x14ac:dyDescent="0.35">
      <c r="A508" s="4"/>
    </row>
    <row r="509" spans="1:1" ht="14.25" customHeight="1" x14ac:dyDescent="0.35">
      <c r="A509" s="4"/>
    </row>
    <row r="510" spans="1:1" ht="14.25" customHeight="1" x14ac:dyDescent="0.35">
      <c r="A510" s="4"/>
    </row>
    <row r="511" spans="1:1" ht="14.25" customHeight="1" x14ac:dyDescent="0.35">
      <c r="A511" s="4"/>
    </row>
    <row r="512" spans="1:1" ht="14.25" customHeight="1" x14ac:dyDescent="0.35">
      <c r="A512" s="4"/>
    </row>
    <row r="513" spans="1:1" ht="14.25" customHeight="1" x14ac:dyDescent="0.35">
      <c r="A513" s="4"/>
    </row>
    <row r="514" spans="1:1" ht="14.25" customHeight="1" x14ac:dyDescent="0.35">
      <c r="A514" s="4"/>
    </row>
    <row r="515" spans="1:1" ht="14.25" customHeight="1" x14ac:dyDescent="0.35">
      <c r="A515" s="4"/>
    </row>
    <row r="516" spans="1:1" ht="14.25" customHeight="1" x14ac:dyDescent="0.35">
      <c r="A516" s="4"/>
    </row>
    <row r="517" spans="1:1" ht="14.25" customHeight="1" x14ac:dyDescent="0.35">
      <c r="A517" s="4"/>
    </row>
    <row r="518" spans="1:1" ht="14.25" customHeight="1" x14ac:dyDescent="0.35">
      <c r="A518" s="4"/>
    </row>
    <row r="519" spans="1:1" ht="14.25" customHeight="1" x14ac:dyDescent="0.35">
      <c r="A519" s="4"/>
    </row>
    <row r="520" spans="1:1" ht="14.25" customHeight="1" x14ac:dyDescent="0.35">
      <c r="A520" s="4"/>
    </row>
    <row r="521" spans="1:1" ht="14.25" customHeight="1" x14ac:dyDescent="0.35">
      <c r="A521" s="4"/>
    </row>
    <row r="522" spans="1:1" ht="14.25" customHeight="1" x14ac:dyDescent="0.35">
      <c r="A522" s="4"/>
    </row>
    <row r="523" spans="1:1" ht="14.25" customHeight="1" x14ac:dyDescent="0.35">
      <c r="A523" s="4"/>
    </row>
    <row r="524" spans="1:1" ht="14.25" customHeight="1" x14ac:dyDescent="0.35">
      <c r="A524" s="4"/>
    </row>
    <row r="525" spans="1:1" ht="14.25" customHeight="1" x14ac:dyDescent="0.35">
      <c r="A525" s="4"/>
    </row>
    <row r="526" spans="1:1" ht="14.25" customHeight="1" x14ac:dyDescent="0.35">
      <c r="A526" s="4"/>
    </row>
    <row r="527" spans="1:1" ht="14.25" customHeight="1" x14ac:dyDescent="0.35">
      <c r="A527" s="4"/>
    </row>
    <row r="528" spans="1:1" ht="14.25" customHeight="1" x14ac:dyDescent="0.35">
      <c r="A528" s="4"/>
    </row>
    <row r="529" spans="1:1" ht="14.25" customHeight="1" x14ac:dyDescent="0.35">
      <c r="A529" s="4"/>
    </row>
    <row r="530" spans="1:1" ht="14.25" customHeight="1" x14ac:dyDescent="0.35">
      <c r="A530" s="4"/>
    </row>
    <row r="531" spans="1:1" ht="14.25" customHeight="1" x14ac:dyDescent="0.35">
      <c r="A531" s="4"/>
    </row>
    <row r="532" spans="1:1" ht="14.25" customHeight="1" x14ac:dyDescent="0.35">
      <c r="A532" s="4"/>
    </row>
    <row r="533" spans="1:1" ht="14.25" customHeight="1" x14ac:dyDescent="0.35">
      <c r="A533" s="4"/>
    </row>
    <row r="534" spans="1:1" ht="14.25" customHeight="1" x14ac:dyDescent="0.35">
      <c r="A534" s="4"/>
    </row>
    <row r="535" spans="1:1" ht="14.25" customHeight="1" x14ac:dyDescent="0.35">
      <c r="A535" s="4"/>
    </row>
    <row r="536" spans="1:1" ht="14.25" customHeight="1" x14ac:dyDescent="0.35">
      <c r="A536" s="4"/>
    </row>
    <row r="537" spans="1:1" ht="14.25" customHeight="1" x14ac:dyDescent="0.35">
      <c r="A537" s="4"/>
    </row>
    <row r="538" spans="1:1" ht="14.25" customHeight="1" x14ac:dyDescent="0.35">
      <c r="A538" s="4"/>
    </row>
    <row r="539" spans="1:1" ht="14.25" customHeight="1" x14ac:dyDescent="0.35">
      <c r="A539" s="4"/>
    </row>
    <row r="540" spans="1:1" ht="14.25" customHeight="1" x14ac:dyDescent="0.35">
      <c r="A540" s="4"/>
    </row>
    <row r="541" spans="1:1" ht="14.25" customHeight="1" x14ac:dyDescent="0.35">
      <c r="A541" s="4"/>
    </row>
    <row r="542" spans="1:1" ht="14.25" customHeight="1" x14ac:dyDescent="0.35">
      <c r="A542" s="4"/>
    </row>
    <row r="543" spans="1:1" ht="14.25" customHeight="1" x14ac:dyDescent="0.35">
      <c r="A543" s="4"/>
    </row>
    <row r="544" spans="1:1" ht="14.25" customHeight="1" x14ac:dyDescent="0.35">
      <c r="A544" s="4"/>
    </row>
    <row r="545" spans="1:1" ht="14.25" customHeight="1" x14ac:dyDescent="0.35">
      <c r="A545" s="4"/>
    </row>
    <row r="546" spans="1:1" ht="14.25" customHeight="1" x14ac:dyDescent="0.35">
      <c r="A546" s="4"/>
    </row>
    <row r="547" spans="1:1" ht="14.25" customHeight="1" x14ac:dyDescent="0.35">
      <c r="A547" s="4"/>
    </row>
    <row r="548" spans="1:1" ht="14.25" customHeight="1" x14ac:dyDescent="0.35">
      <c r="A548" s="4"/>
    </row>
    <row r="549" spans="1:1" ht="14.25" customHeight="1" x14ac:dyDescent="0.35">
      <c r="A549" s="4"/>
    </row>
    <row r="550" spans="1:1" ht="14.25" customHeight="1" x14ac:dyDescent="0.35">
      <c r="A550" s="4"/>
    </row>
    <row r="551" spans="1:1" ht="14.25" customHeight="1" x14ac:dyDescent="0.35">
      <c r="A551" s="4"/>
    </row>
    <row r="552" spans="1:1" ht="14.25" customHeight="1" x14ac:dyDescent="0.35">
      <c r="A552" s="4"/>
    </row>
    <row r="553" spans="1:1" ht="14.25" customHeight="1" x14ac:dyDescent="0.35">
      <c r="A553" s="4"/>
    </row>
    <row r="554" spans="1:1" ht="14.25" customHeight="1" x14ac:dyDescent="0.35">
      <c r="A554" s="4"/>
    </row>
    <row r="555" spans="1:1" ht="14.25" customHeight="1" x14ac:dyDescent="0.35">
      <c r="A555" s="4"/>
    </row>
    <row r="556" spans="1:1" ht="14.25" customHeight="1" x14ac:dyDescent="0.35">
      <c r="A556" s="4"/>
    </row>
    <row r="557" spans="1:1" ht="14.25" customHeight="1" x14ac:dyDescent="0.35">
      <c r="A557" s="4"/>
    </row>
    <row r="558" spans="1:1" ht="14.25" customHeight="1" x14ac:dyDescent="0.35">
      <c r="A558" s="4"/>
    </row>
    <row r="559" spans="1:1" ht="14.25" customHeight="1" x14ac:dyDescent="0.35">
      <c r="A559" s="4"/>
    </row>
    <row r="560" spans="1:1" ht="14.25" customHeight="1" x14ac:dyDescent="0.35">
      <c r="A560" s="4"/>
    </row>
    <row r="561" spans="1:1" ht="14.25" customHeight="1" x14ac:dyDescent="0.35">
      <c r="A561" s="4"/>
    </row>
    <row r="562" spans="1:1" ht="14.25" customHeight="1" x14ac:dyDescent="0.35">
      <c r="A562" s="4"/>
    </row>
    <row r="563" spans="1:1" ht="14.25" customHeight="1" x14ac:dyDescent="0.35">
      <c r="A563" s="4"/>
    </row>
    <row r="564" spans="1:1" ht="14.25" customHeight="1" x14ac:dyDescent="0.35">
      <c r="A564" s="4"/>
    </row>
    <row r="565" spans="1:1" ht="14.25" customHeight="1" x14ac:dyDescent="0.35">
      <c r="A565" s="4"/>
    </row>
    <row r="566" spans="1:1" ht="14.25" customHeight="1" x14ac:dyDescent="0.35">
      <c r="A566" s="4"/>
    </row>
    <row r="567" spans="1:1" ht="14.25" customHeight="1" x14ac:dyDescent="0.35">
      <c r="A567" s="4"/>
    </row>
    <row r="568" spans="1:1" ht="14.25" customHeight="1" x14ac:dyDescent="0.35">
      <c r="A568" s="4"/>
    </row>
    <row r="569" spans="1:1" ht="14.25" customHeight="1" x14ac:dyDescent="0.35">
      <c r="A569" s="4"/>
    </row>
    <row r="570" spans="1:1" ht="14.25" customHeight="1" x14ac:dyDescent="0.35">
      <c r="A570" s="4"/>
    </row>
    <row r="571" spans="1:1" ht="14.25" customHeight="1" x14ac:dyDescent="0.35">
      <c r="A571" s="4"/>
    </row>
    <row r="572" spans="1:1" ht="14.25" customHeight="1" x14ac:dyDescent="0.35">
      <c r="A572" s="4"/>
    </row>
    <row r="573" spans="1:1" ht="14.25" customHeight="1" x14ac:dyDescent="0.35">
      <c r="A573" s="4"/>
    </row>
    <row r="574" spans="1:1" ht="14.25" customHeight="1" x14ac:dyDescent="0.35">
      <c r="A574" s="4"/>
    </row>
    <row r="575" spans="1:1" ht="14.25" customHeight="1" x14ac:dyDescent="0.35">
      <c r="A575" s="4"/>
    </row>
    <row r="576" spans="1:1" ht="14.25" customHeight="1" x14ac:dyDescent="0.35">
      <c r="A576" s="4"/>
    </row>
    <row r="577" spans="1:1" ht="14.25" customHeight="1" x14ac:dyDescent="0.35">
      <c r="A577" s="4"/>
    </row>
    <row r="578" spans="1:1" ht="14.25" customHeight="1" x14ac:dyDescent="0.35">
      <c r="A578" s="4"/>
    </row>
    <row r="579" spans="1:1" ht="14.25" customHeight="1" x14ac:dyDescent="0.35">
      <c r="A579" s="4"/>
    </row>
    <row r="580" spans="1:1" ht="14.25" customHeight="1" x14ac:dyDescent="0.35">
      <c r="A580" s="4"/>
    </row>
    <row r="581" spans="1:1" ht="14.25" customHeight="1" x14ac:dyDescent="0.35">
      <c r="A581" s="4"/>
    </row>
    <row r="582" spans="1:1" ht="14.25" customHeight="1" x14ac:dyDescent="0.35">
      <c r="A582" s="4"/>
    </row>
    <row r="583" spans="1:1" ht="14.25" customHeight="1" x14ac:dyDescent="0.35">
      <c r="A583" s="4"/>
    </row>
    <row r="584" spans="1:1" ht="14.25" customHeight="1" x14ac:dyDescent="0.35">
      <c r="A584" s="4"/>
    </row>
    <row r="585" spans="1:1" ht="14.25" customHeight="1" x14ac:dyDescent="0.35">
      <c r="A585" s="4"/>
    </row>
    <row r="586" spans="1:1" ht="14.25" customHeight="1" x14ac:dyDescent="0.35">
      <c r="A586" s="4"/>
    </row>
    <row r="587" spans="1:1" ht="14.25" customHeight="1" x14ac:dyDescent="0.35">
      <c r="A587" s="4"/>
    </row>
    <row r="588" spans="1:1" ht="14.25" customHeight="1" x14ac:dyDescent="0.35">
      <c r="A588" s="4"/>
    </row>
    <row r="589" spans="1:1" ht="14.25" customHeight="1" x14ac:dyDescent="0.35">
      <c r="A589" s="4"/>
    </row>
    <row r="590" spans="1:1" ht="14.25" customHeight="1" x14ac:dyDescent="0.35">
      <c r="A590" s="4"/>
    </row>
    <row r="591" spans="1:1" ht="14.25" customHeight="1" x14ac:dyDescent="0.35">
      <c r="A591" s="4"/>
    </row>
    <row r="592" spans="1:1" ht="14.25" customHeight="1" x14ac:dyDescent="0.35">
      <c r="A592" s="4"/>
    </row>
    <row r="593" spans="1:1" ht="14.25" customHeight="1" x14ac:dyDescent="0.35">
      <c r="A593" s="4"/>
    </row>
    <row r="594" spans="1:1" ht="14.25" customHeight="1" x14ac:dyDescent="0.35">
      <c r="A594" s="4"/>
    </row>
    <row r="595" spans="1:1" ht="14.25" customHeight="1" x14ac:dyDescent="0.35">
      <c r="A595" s="4"/>
    </row>
    <row r="596" spans="1:1" ht="14.25" customHeight="1" x14ac:dyDescent="0.35">
      <c r="A596" s="4"/>
    </row>
    <row r="597" spans="1:1" ht="14.25" customHeight="1" x14ac:dyDescent="0.35">
      <c r="A597" s="4"/>
    </row>
    <row r="598" spans="1:1" ht="14.25" customHeight="1" x14ac:dyDescent="0.35">
      <c r="A598" s="4"/>
    </row>
    <row r="599" spans="1:1" ht="14.25" customHeight="1" x14ac:dyDescent="0.35">
      <c r="A599" s="4"/>
    </row>
    <row r="600" spans="1:1" ht="14.25" customHeight="1" x14ac:dyDescent="0.35">
      <c r="A600" s="4"/>
    </row>
    <row r="601" spans="1:1" ht="14.25" customHeight="1" x14ac:dyDescent="0.35">
      <c r="A601" s="4"/>
    </row>
    <row r="602" spans="1:1" ht="14.25" customHeight="1" x14ac:dyDescent="0.35">
      <c r="A602" s="4"/>
    </row>
    <row r="603" spans="1:1" ht="14.25" customHeight="1" x14ac:dyDescent="0.35">
      <c r="A603" s="4"/>
    </row>
    <row r="604" spans="1:1" ht="14.25" customHeight="1" x14ac:dyDescent="0.35">
      <c r="A604" s="4"/>
    </row>
    <row r="605" spans="1:1" ht="14.25" customHeight="1" x14ac:dyDescent="0.35">
      <c r="A605" s="4"/>
    </row>
    <row r="606" spans="1:1" ht="14.25" customHeight="1" x14ac:dyDescent="0.35">
      <c r="A606" s="4"/>
    </row>
    <row r="607" spans="1:1" ht="14.25" customHeight="1" x14ac:dyDescent="0.35">
      <c r="A607" s="4"/>
    </row>
    <row r="608" spans="1:1" ht="14.25" customHeight="1" x14ac:dyDescent="0.35">
      <c r="A608" s="4"/>
    </row>
    <row r="609" spans="1:1" ht="14.25" customHeight="1" x14ac:dyDescent="0.35">
      <c r="A609" s="4"/>
    </row>
    <row r="610" spans="1:1" ht="14.25" customHeight="1" x14ac:dyDescent="0.35">
      <c r="A610" s="4"/>
    </row>
    <row r="611" spans="1:1" ht="14.25" customHeight="1" x14ac:dyDescent="0.35">
      <c r="A611" s="4"/>
    </row>
    <row r="612" spans="1:1" ht="14.25" customHeight="1" x14ac:dyDescent="0.35">
      <c r="A612" s="4"/>
    </row>
    <row r="613" spans="1:1" ht="14.25" customHeight="1" x14ac:dyDescent="0.35">
      <c r="A613" s="4"/>
    </row>
    <row r="614" spans="1:1" ht="14.25" customHeight="1" x14ac:dyDescent="0.35">
      <c r="A614" s="4"/>
    </row>
    <row r="615" spans="1:1" ht="14.25" customHeight="1" x14ac:dyDescent="0.35">
      <c r="A615" s="4"/>
    </row>
    <row r="616" spans="1:1" ht="14.25" customHeight="1" x14ac:dyDescent="0.35">
      <c r="A616" s="4"/>
    </row>
    <row r="617" spans="1:1" ht="14.25" customHeight="1" x14ac:dyDescent="0.35">
      <c r="A617" s="4"/>
    </row>
    <row r="618" spans="1:1" ht="14.25" customHeight="1" x14ac:dyDescent="0.35">
      <c r="A618" s="4"/>
    </row>
    <row r="619" spans="1:1" ht="14.25" customHeight="1" x14ac:dyDescent="0.35">
      <c r="A619" s="4"/>
    </row>
    <row r="620" spans="1:1" ht="14.25" customHeight="1" x14ac:dyDescent="0.35">
      <c r="A620" s="4"/>
    </row>
    <row r="621" spans="1:1" ht="14.25" customHeight="1" x14ac:dyDescent="0.35">
      <c r="A621" s="4"/>
    </row>
    <row r="622" spans="1:1" ht="14.25" customHeight="1" x14ac:dyDescent="0.35">
      <c r="A622" s="4"/>
    </row>
    <row r="623" spans="1:1" ht="14.25" customHeight="1" x14ac:dyDescent="0.35">
      <c r="A623" s="4"/>
    </row>
    <row r="624" spans="1:1" ht="14.25" customHeight="1" x14ac:dyDescent="0.35">
      <c r="A624" s="4"/>
    </row>
    <row r="625" spans="1:1" ht="14.25" customHeight="1" x14ac:dyDescent="0.35">
      <c r="A625" s="4"/>
    </row>
    <row r="626" spans="1:1" ht="14.25" customHeight="1" x14ac:dyDescent="0.35">
      <c r="A626" s="4"/>
    </row>
    <row r="627" spans="1:1" ht="14.25" customHeight="1" x14ac:dyDescent="0.35">
      <c r="A627" s="4"/>
    </row>
    <row r="628" spans="1:1" ht="14.25" customHeight="1" x14ac:dyDescent="0.35">
      <c r="A628" s="4"/>
    </row>
    <row r="629" spans="1:1" ht="14.25" customHeight="1" x14ac:dyDescent="0.35">
      <c r="A629" s="4"/>
    </row>
    <row r="630" spans="1:1" ht="14.25" customHeight="1" x14ac:dyDescent="0.35">
      <c r="A630" s="4"/>
    </row>
    <row r="631" spans="1:1" ht="14.25" customHeight="1" x14ac:dyDescent="0.35">
      <c r="A631" s="4"/>
    </row>
    <row r="632" spans="1:1" ht="14.25" customHeight="1" x14ac:dyDescent="0.35">
      <c r="A632" s="4"/>
    </row>
    <row r="633" spans="1:1" ht="14.25" customHeight="1" x14ac:dyDescent="0.35">
      <c r="A633" s="4"/>
    </row>
    <row r="634" spans="1:1" ht="14.25" customHeight="1" x14ac:dyDescent="0.35">
      <c r="A634" s="4"/>
    </row>
    <row r="635" spans="1:1" ht="14.25" customHeight="1" x14ac:dyDescent="0.35">
      <c r="A635" s="4"/>
    </row>
    <row r="636" spans="1:1" ht="14.25" customHeight="1" x14ac:dyDescent="0.35">
      <c r="A636" s="4"/>
    </row>
    <row r="637" spans="1:1" ht="14.25" customHeight="1" x14ac:dyDescent="0.35">
      <c r="A637" s="4"/>
    </row>
    <row r="638" spans="1:1" ht="14.25" customHeight="1" x14ac:dyDescent="0.35">
      <c r="A638" s="4"/>
    </row>
    <row r="639" spans="1:1" ht="14.25" customHeight="1" x14ac:dyDescent="0.35">
      <c r="A639" s="4"/>
    </row>
    <row r="640" spans="1:1" ht="14.25" customHeight="1" x14ac:dyDescent="0.35">
      <c r="A640" s="4"/>
    </row>
    <row r="641" spans="1:1" ht="14.25" customHeight="1" x14ac:dyDescent="0.35">
      <c r="A641" s="4"/>
    </row>
    <row r="642" spans="1:1" ht="14.25" customHeight="1" x14ac:dyDescent="0.35">
      <c r="A642" s="4"/>
    </row>
    <row r="643" spans="1:1" ht="14.25" customHeight="1" x14ac:dyDescent="0.35">
      <c r="A643" s="4"/>
    </row>
    <row r="644" spans="1:1" ht="14.25" customHeight="1" x14ac:dyDescent="0.35">
      <c r="A644" s="4"/>
    </row>
    <row r="645" spans="1:1" ht="14.25" customHeight="1" x14ac:dyDescent="0.35">
      <c r="A645" s="4"/>
    </row>
    <row r="646" spans="1:1" ht="14.25" customHeight="1" x14ac:dyDescent="0.35">
      <c r="A646" s="4"/>
    </row>
    <row r="647" spans="1:1" ht="14.25" customHeight="1" x14ac:dyDescent="0.35">
      <c r="A647" s="4"/>
    </row>
    <row r="648" spans="1:1" ht="14.25" customHeight="1" x14ac:dyDescent="0.35">
      <c r="A648" s="4"/>
    </row>
    <row r="649" spans="1:1" ht="14.25" customHeight="1" x14ac:dyDescent="0.35">
      <c r="A649" s="4"/>
    </row>
    <row r="650" spans="1:1" ht="14.25" customHeight="1" x14ac:dyDescent="0.35">
      <c r="A650" s="4"/>
    </row>
    <row r="651" spans="1:1" ht="14.25" customHeight="1" x14ac:dyDescent="0.35">
      <c r="A651" s="4"/>
    </row>
    <row r="652" spans="1:1" ht="14.25" customHeight="1" x14ac:dyDescent="0.35">
      <c r="A652" s="4"/>
    </row>
    <row r="653" spans="1:1" ht="14.25" customHeight="1" x14ac:dyDescent="0.35">
      <c r="A653" s="4"/>
    </row>
    <row r="654" spans="1:1" ht="14.25" customHeight="1" x14ac:dyDescent="0.35">
      <c r="A654" s="4"/>
    </row>
    <row r="655" spans="1:1" ht="14.25" customHeight="1" x14ac:dyDescent="0.35">
      <c r="A655" s="4"/>
    </row>
    <row r="656" spans="1:1" ht="14.25" customHeight="1" x14ac:dyDescent="0.35">
      <c r="A656" s="4"/>
    </row>
    <row r="657" spans="1:1" ht="14.25" customHeight="1" x14ac:dyDescent="0.35">
      <c r="A657" s="4"/>
    </row>
    <row r="658" spans="1:1" ht="14.25" customHeight="1" x14ac:dyDescent="0.35">
      <c r="A658" s="4"/>
    </row>
    <row r="659" spans="1:1" ht="14.25" customHeight="1" x14ac:dyDescent="0.35">
      <c r="A659" s="4"/>
    </row>
    <row r="660" spans="1:1" ht="14.25" customHeight="1" x14ac:dyDescent="0.35">
      <c r="A660" s="4"/>
    </row>
    <row r="661" spans="1:1" ht="14.25" customHeight="1" x14ac:dyDescent="0.35">
      <c r="A661" s="4"/>
    </row>
    <row r="662" spans="1:1" ht="14.25" customHeight="1" x14ac:dyDescent="0.35">
      <c r="A662" s="4"/>
    </row>
    <row r="663" spans="1:1" ht="14.25" customHeight="1" x14ac:dyDescent="0.35">
      <c r="A663" s="4"/>
    </row>
    <row r="664" spans="1:1" ht="14.25" customHeight="1" x14ac:dyDescent="0.35">
      <c r="A664" s="4"/>
    </row>
    <row r="665" spans="1:1" ht="14.25" customHeight="1" x14ac:dyDescent="0.35">
      <c r="A665" s="4"/>
    </row>
    <row r="666" spans="1:1" ht="14.25" customHeight="1" x14ac:dyDescent="0.35">
      <c r="A666" s="4"/>
    </row>
    <row r="667" spans="1:1" ht="14.25" customHeight="1" x14ac:dyDescent="0.35">
      <c r="A667" s="4"/>
    </row>
    <row r="668" spans="1:1" ht="14.25" customHeight="1" x14ac:dyDescent="0.35">
      <c r="A668" s="4"/>
    </row>
    <row r="669" spans="1:1" ht="14.25" customHeight="1" x14ac:dyDescent="0.35">
      <c r="A669" s="4"/>
    </row>
    <row r="670" spans="1:1" ht="14.25" customHeight="1" x14ac:dyDescent="0.35">
      <c r="A670" s="4"/>
    </row>
    <row r="671" spans="1:1" ht="14.25" customHeight="1" x14ac:dyDescent="0.35">
      <c r="A671" s="4"/>
    </row>
    <row r="672" spans="1:1" ht="14.25" customHeight="1" x14ac:dyDescent="0.35">
      <c r="A672" s="4"/>
    </row>
    <row r="673" spans="1:1" ht="14.25" customHeight="1" x14ac:dyDescent="0.35">
      <c r="A673" s="4"/>
    </row>
    <row r="674" spans="1:1" ht="14.25" customHeight="1" x14ac:dyDescent="0.35">
      <c r="A674" s="4"/>
    </row>
    <row r="675" spans="1:1" ht="14.25" customHeight="1" x14ac:dyDescent="0.35">
      <c r="A675" s="4"/>
    </row>
    <row r="676" spans="1:1" ht="14.25" customHeight="1" x14ac:dyDescent="0.35">
      <c r="A676" s="4"/>
    </row>
    <row r="677" spans="1:1" ht="14.25" customHeight="1" x14ac:dyDescent="0.35">
      <c r="A677" s="4"/>
    </row>
    <row r="678" spans="1:1" ht="14.25" customHeight="1" x14ac:dyDescent="0.35">
      <c r="A678" s="4"/>
    </row>
    <row r="679" spans="1:1" ht="14.25" customHeight="1" x14ac:dyDescent="0.35">
      <c r="A679" s="4"/>
    </row>
    <row r="680" spans="1:1" ht="14.25" customHeight="1" x14ac:dyDescent="0.35">
      <c r="A680" s="4"/>
    </row>
    <row r="681" spans="1:1" ht="14.25" customHeight="1" x14ac:dyDescent="0.35">
      <c r="A681" s="4"/>
    </row>
    <row r="682" spans="1:1" ht="14.25" customHeight="1" x14ac:dyDescent="0.35">
      <c r="A682" s="4"/>
    </row>
    <row r="683" spans="1:1" ht="14.25" customHeight="1" x14ac:dyDescent="0.35">
      <c r="A683" s="4"/>
    </row>
    <row r="684" spans="1:1" ht="14.25" customHeight="1" x14ac:dyDescent="0.35">
      <c r="A684" s="4"/>
    </row>
    <row r="685" spans="1:1" ht="14.25" customHeight="1" x14ac:dyDescent="0.35">
      <c r="A685" s="4"/>
    </row>
    <row r="686" spans="1:1" ht="14.25" customHeight="1" x14ac:dyDescent="0.35">
      <c r="A686" s="4"/>
    </row>
    <row r="687" spans="1:1" ht="14.25" customHeight="1" x14ac:dyDescent="0.35">
      <c r="A687" s="4"/>
    </row>
    <row r="688" spans="1:1" ht="14.25" customHeight="1" x14ac:dyDescent="0.35">
      <c r="A688" s="4"/>
    </row>
    <row r="689" spans="1:1" ht="14.25" customHeight="1" x14ac:dyDescent="0.35">
      <c r="A689" s="4"/>
    </row>
    <row r="690" spans="1:1" ht="14.25" customHeight="1" x14ac:dyDescent="0.35">
      <c r="A690" s="4"/>
    </row>
    <row r="691" spans="1:1" ht="14.25" customHeight="1" x14ac:dyDescent="0.35">
      <c r="A691" s="4"/>
    </row>
    <row r="692" spans="1:1" ht="14.25" customHeight="1" x14ac:dyDescent="0.35">
      <c r="A692" s="4"/>
    </row>
    <row r="693" spans="1:1" ht="14.25" customHeight="1" x14ac:dyDescent="0.35">
      <c r="A693" s="4"/>
    </row>
    <row r="694" spans="1:1" ht="14.25" customHeight="1" x14ac:dyDescent="0.35">
      <c r="A694" s="4"/>
    </row>
    <row r="695" spans="1:1" ht="14.25" customHeight="1" x14ac:dyDescent="0.35">
      <c r="A695" s="4"/>
    </row>
    <row r="696" spans="1:1" ht="14.25" customHeight="1" x14ac:dyDescent="0.35">
      <c r="A696" s="4"/>
    </row>
    <row r="697" spans="1:1" ht="14.25" customHeight="1" x14ac:dyDescent="0.35">
      <c r="A697" s="4"/>
    </row>
    <row r="698" spans="1:1" ht="14.25" customHeight="1" x14ac:dyDescent="0.35">
      <c r="A698" s="4"/>
    </row>
    <row r="699" spans="1:1" ht="14.25" customHeight="1" x14ac:dyDescent="0.35">
      <c r="A699" s="4"/>
    </row>
    <row r="700" spans="1:1" ht="14.25" customHeight="1" x14ac:dyDescent="0.35">
      <c r="A700" s="4"/>
    </row>
    <row r="701" spans="1:1" ht="14.25" customHeight="1" x14ac:dyDescent="0.35">
      <c r="A701" s="4"/>
    </row>
    <row r="702" spans="1:1" ht="14.25" customHeight="1" x14ac:dyDescent="0.35">
      <c r="A702" s="4"/>
    </row>
    <row r="703" spans="1:1" ht="14.25" customHeight="1" x14ac:dyDescent="0.35">
      <c r="A703" s="4"/>
    </row>
    <row r="704" spans="1:1" ht="14.25" customHeight="1" x14ac:dyDescent="0.35">
      <c r="A704" s="4"/>
    </row>
    <row r="705" spans="1:1" ht="14.25" customHeight="1" x14ac:dyDescent="0.35">
      <c r="A705" s="4"/>
    </row>
    <row r="706" spans="1:1" ht="14.25" customHeight="1" x14ac:dyDescent="0.35">
      <c r="A706" s="4"/>
    </row>
    <row r="707" spans="1:1" ht="14.25" customHeight="1" x14ac:dyDescent="0.35">
      <c r="A707" s="4"/>
    </row>
    <row r="708" spans="1:1" ht="14.25" customHeight="1" x14ac:dyDescent="0.35">
      <c r="A708" s="4"/>
    </row>
    <row r="709" spans="1:1" ht="14.25" customHeight="1" x14ac:dyDescent="0.35">
      <c r="A709" s="4"/>
    </row>
    <row r="710" spans="1:1" ht="14.25" customHeight="1" x14ac:dyDescent="0.35">
      <c r="A710" s="4"/>
    </row>
    <row r="711" spans="1:1" ht="14.25" customHeight="1" x14ac:dyDescent="0.35">
      <c r="A711" s="4"/>
    </row>
    <row r="712" spans="1:1" ht="14.25" customHeight="1" x14ac:dyDescent="0.35">
      <c r="A712" s="4"/>
    </row>
    <row r="713" spans="1:1" ht="14.25" customHeight="1" x14ac:dyDescent="0.35">
      <c r="A713" s="4"/>
    </row>
    <row r="714" spans="1:1" ht="14.25" customHeight="1" x14ac:dyDescent="0.35">
      <c r="A714" s="4"/>
    </row>
    <row r="715" spans="1:1" ht="14.25" customHeight="1" x14ac:dyDescent="0.35">
      <c r="A715" s="4"/>
    </row>
    <row r="716" spans="1:1" ht="14.25" customHeight="1" x14ac:dyDescent="0.35">
      <c r="A716" s="4"/>
    </row>
    <row r="717" spans="1:1" ht="14.25" customHeight="1" x14ac:dyDescent="0.35">
      <c r="A717" s="4"/>
    </row>
    <row r="718" spans="1:1" ht="14.25" customHeight="1" x14ac:dyDescent="0.35">
      <c r="A718" s="4"/>
    </row>
    <row r="719" spans="1:1" ht="14.25" customHeight="1" x14ac:dyDescent="0.35">
      <c r="A719" s="4"/>
    </row>
    <row r="720" spans="1:1" ht="14.25" customHeight="1" x14ac:dyDescent="0.35">
      <c r="A720" s="4"/>
    </row>
    <row r="721" spans="1:1" ht="14.25" customHeight="1" x14ac:dyDescent="0.35">
      <c r="A721" s="4"/>
    </row>
    <row r="722" spans="1:1" ht="14.25" customHeight="1" x14ac:dyDescent="0.35">
      <c r="A722" s="4"/>
    </row>
    <row r="723" spans="1:1" ht="14.25" customHeight="1" x14ac:dyDescent="0.35">
      <c r="A723" s="4"/>
    </row>
    <row r="724" spans="1:1" ht="14.25" customHeight="1" x14ac:dyDescent="0.35">
      <c r="A724" s="4"/>
    </row>
    <row r="725" spans="1:1" ht="14.25" customHeight="1" x14ac:dyDescent="0.35">
      <c r="A725" s="4"/>
    </row>
    <row r="726" spans="1:1" ht="14.25" customHeight="1" x14ac:dyDescent="0.35">
      <c r="A726" s="4"/>
    </row>
    <row r="727" spans="1:1" ht="14.25" customHeight="1" x14ac:dyDescent="0.35">
      <c r="A727" s="4"/>
    </row>
    <row r="728" spans="1:1" ht="14.25" customHeight="1" x14ac:dyDescent="0.35">
      <c r="A728" s="4"/>
    </row>
    <row r="729" spans="1:1" ht="14.25" customHeight="1" x14ac:dyDescent="0.35">
      <c r="A729" s="4"/>
    </row>
    <row r="730" spans="1:1" ht="14.25" customHeight="1" x14ac:dyDescent="0.35">
      <c r="A730" s="4"/>
    </row>
    <row r="731" spans="1:1" ht="14.25" customHeight="1" x14ac:dyDescent="0.35">
      <c r="A731" s="4"/>
    </row>
    <row r="732" spans="1:1" ht="14.25" customHeight="1" x14ac:dyDescent="0.35">
      <c r="A732" s="4"/>
    </row>
    <row r="733" spans="1:1" ht="14.25" customHeight="1" x14ac:dyDescent="0.35">
      <c r="A733" s="4"/>
    </row>
    <row r="734" spans="1:1" ht="14.25" customHeight="1" x14ac:dyDescent="0.35">
      <c r="A734" s="4"/>
    </row>
    <row r="735" spans="1:1" ht="14.25" customHeight="1" x14ac:dyDescent="0.35">
      <c r="A735" s="4"/>
    </row>
    <row r="736" spans="1:1" ht="14.25" customHeight="1" x14ac:dyDescent="0.35">
      <c r="A736" s="4"/>
    </row>
    <row r="737" spans="1:1" ht="14.25" customHeight="1" x14ac:dyDescent="0.35">
      <c r="A737" s="4"/>
    </row>
    <row r="738" spans="1:1" ht="14.25" customHeight="1" x14ac:dyDescent="0.35">
      <c r="A738" s="4"/>
    </row>
    <row r="739" spans="1:1" ht="14.25" customHeight="1" x14ac:dyDescent="0.35">
      <c r="A739" s="4"/>
    </row>
    <row r="740" spans="1:1" ht="14.25" customHeight="1" x14ac:dyDescent="0.35">
      <c r="A740" s="4"/>
    </row>
    <row r="741" spans="1:1" ht="14.25" customHeight="1" x14ac:dyDescent="0.35">
      <c r="A741" s="4"/>
    </row>
    <row r="742" spans="1:1" ht="14.25" customHeight="1" x14ac:dyDescent="0.35">
      <c r="A742" s="4"/>
    </row>
    <row r="743" spans="1:1" ht="14.25" customHeight="1" x14ac:dyDescent="0.35">
      <c r="A743" s="4"/>
    </row>
    <row r="744" spans="1:1" ht="14.25" customHeight="1" x14ac:dyDescent="0.35">
      <c r="A744" s="4"/>
    </row>
    <row r="745" spans="1:1" ht="14.25" customHeight="1" x14ac:dyDescent="0.35">
      <c r="A745" s="4"/>
    </row>
    <row r="746" spans="1:1" ht="14.25" customHeight="1" x14ac:dyDescent="0.35">
      <c r="A746" s="4"/>
    </row>
    <row r="747" spans="1:1" ht="14.25" customHeight="1" x14ac:dyDescent="0.35">
      <c r="A747" s="4"/>
    </row>
    <row r="748" spans="1:1" ht="14.25" customHeight="1" x14ac:dyDescent="0.35">
      <c r="A748" s="4"/>
    </row>
    <row r="749" spans="1:1" ht="14.25" customHeight="1" x14ac:dyDescent="0.35">
      <c r="A749" s="4"/>
    </row>
    <row r="750" spans="1:1" ht="14.25" customHeight="1" x14ac:dyDescent="0.35">
      <c r="A750" s="4"/>
    </row>
    <row r="751" spans="1:1" ht="14.25" customHeight="1" x14ac:dyDescent="0.35">
      <c r="A751" s="4"/>
    </row>
    <row r="752" spans="1:1" ht="14.25" customHeight="1" x14ac:dyDescent="0.35">
      <c r="A752" s="4"/>
    </row>
    <row r="753" spans="1:1" ht="14.25" customHeight="1" x14ac:dyDescent="0.35">
      <c r="A753" s="4"/>
    </row>
    <row r="754" spans="1:1" ht="14.25" customHeight="1" x14ac:dyDescent="0.35">
      <c r="A754" s="4"/>
    </row>
    <row r="755" spans="1:1" ht="14.25" customHeight="1" x14ac:dyDescent="0.35">
      <c r="A755" s="4"/>
    </row>
    <row r="756" spans="1:1" ht="14.25" customHeight="1" x14ac:dyDescent="0.35">
      <c r="A756" s="4"/>
    </row>
    <row r="757" spans="1:1" ht="14.25" customHeight="1" x14ac:dyDescent="0.35">
      <c r="A757" s="4"/>
    </row>
    <row r="758" spans="1:1" ht="14.25" customHeight="1" x14ac:dyDescent="0.35">
      <c r="A758" s="4"/>
    </row>
    <row r="759" spans="1:1" ht="14.25" customHeight="1" x14ac:dyDescent="0.35">
      <c r="A759" s="4"/>
    </row>
    <row r="760" spans="1:1" ht="14.25" customHeight="1" x14ac:dyDescent="0.35">
      <c r="A760" s="4"/>
    </row>
    <row r="761" spans="1:1" ht="14.25" customHeight="1" x14ac:dyDescent="0.35">
      <c r="A761" s="4"/>
    </row>
    <row r="762" spans="1:1" ht="14.25" customHeight="1" x14ac:dyDescent="0.35">
      <c r="A762" s="4"/>
    </row>
    <row r="763" spans="1:1" ht="14.25" customHeight="1" x14ac:dyDescent="0.35">
      <c r="A763" s="4"/>
    </row>
    <row r="764" spans="1:1" ht="14.25" customHeight="1" x14ac:dyDescent="0.35">
      <c r="A764" s="4"/>
    </row>
    <row r="765" spans="1:1" ht="14.25" customHeight="1" x14ac:dyDescent="0.35">
      <c r="A765" s="4"/>
    </row>
    <row r="766" spans="1:1" ht="14.25" customHeight="1" x14ac:dyDescent="0.35">
      <c r="A766" s="4"/>
    </row>
    <row r="767" spans="1:1" ht="14.25" customHeight="1" x14ac:dyDescent="0.35">
      <c r="A767" s="4"/>
    </row>
    <row r="768" spans="1:1" ht="14.25" customHeight="1" x14ac:dyDescent="0.35">
      <c r="A768" s="4"/>
    </row>
    <row r="769" spans="1:1" ht="14.25" customHeight="1" x14ac:dyDescent="0.35">
      <c r="A769" s="4"/>
    </row>
    <row r="770" spans="1:1" ht="14.25" customHeight="1" x14ac:dyDescent="0.35">
      <c r="A770" s="4"/>
    </row>
    <row r="771" spans="1:1" ht="14.25" customHeight="1" x14ac:dyDescent="0.35">
      <c r="A771" s="4"/>
    </row>
    <row r="772" spans="1:1" ht="14.25" customHeight="1" x14ac:dyDescent="0.35">
      <c r="A772" s="4"/>
    </row>
    <row r="773" spans="1:1" ht="14.25" customHeight="1" x14ac:dyDescent="0.35">
      <c r="A773" s="4"/>
    </row>
    <row r="774" spans="1:1" ht="14.25" customHeight="1" x14ac:dyDescent="0.35">
      <c r="A774" s="4"/>
    </row>
    <row r="775" spans="1:1" ht="14.25" customHeight="1" x14ac:dyDescent="0.35">
      <c r="A775" s="4"/>
    </row>
    <row r="776" spans="1:1" ht="14.25" customHeight="1" x14ac:dyDescent="0.35">
      <c r="A776" s="4"/>
    </row>
    <row r="777" spans="1:1" ht="14.25" customHeight="1" x14ac:dyDescent="0.35">
      <c r="A777" s="4"/>
    </row>
    <row r="778" spans="1:1" ht="14.25" customHeight="1" x14ac:dyDescent="0.35">
      <c r="A778" s="4"/>
    </row>
    <row r="779" spans="1:1" ht="14.25" customHeight="1" x14ac:dyDescent="0.35">
      <c r="A779" s="4"/>
    </row>
    <row r="780" spans="1:1" ht="14.25" customHeight="1" x14ac:dyDescent="0.35">
      <c r="A780" s="4"/>
    </row>
    <row r="781" spans="1:1" ht="14.25" customHeight="1" x14ac:dyDescent="0.35">
      <c r="A781" s="4"/>
    </row>
    <row r="782" spans="1:1" ht="14.25" customHeight="1" x14ac:dyDescent="0.35">
      <c r="A782" s="4"/>
    </row>
    <row r="783" spans="1:1" ht="14.25" customHeight="1" x14ac:dyDescent="0.35">
      <c r="A783" s="4"/>
    </row>
    <row r="784" spans="1:1" ht="14.25" customHeight="1" x14ac:dyDescent="0.35">
      <c r="A784" s="4"/>
    </row>
    <row r="785" spans="1:1" ht="14.25" customHeight="1" x14ac:dyDescent="0.35">
      <c r="A785" s="4"/>
    </row>
    <row r="786" spans="1:1" ht="14.25" customHeight="1" x14ac:dyDescent="0.35">
      <c r="A786" s="4"/>
    </row>
    <row r="787" spans="1:1" ht="14.25" customHeight="1" x14ac:dyDescent="0.35">
      <c r="A787" s="4"/>
    </row>
    <row r="788" spans="1:1" ht="14.25" customHeight="1" x14ac:dyDescent="0.35">
      <c r="A788" s="4"/>
    </row>
    <row r="789" spans="1:1" ht="14.25" customHeight="1" x14ac:dyDescent="0.35">
      <c r="A789" s="4"/>
    </row>
    <row r="790" spans="1:1" ht="14.25" customHeight="1" x14ac:dyDescent="0.35">
      <c r="A790" s="4"/>
    </row>
    <row r="791" spans="1:1" ht="14.25" customHeight="1" x14ac:dyDescent="0.35">
      <c r="A791" s="4"/>
    </row>
    <row r="792" spans="1:1" ht="14.25" customHeight="1" x14ac:dyDescent="0.35">
      <c r="A792" s="4"/>
    </row>
    <row r="793" spans="1:1" ht="14.25" customHeight="1" x14ac:dyDescent="0.35">
      <c r="A793" s="4"/>
    </row>
    <row r="794" spans="1:1" ht="14.25" customHeight="1" x14ac:dyDescent="0.35">
      <c r="A794" s="4"/>
    </row>
    <row r="795" spans="1:1" ht="14.25" customHeight="1" x14ac:dyDescent="0.35">
      <c r="A795" s="4"/>
    </row>
    <row r="796" spans="1:1" ht="14.25" customHeight="1" x14ac:dyDescent="0.35">
      <c r="A796" s="4"/>
    </row>
    <row r="797" spans="1:1" ht="14.25" customHeight="1" x14ac:dyDescent="0.35">
      <c r="A797" s="4"/>
    </row>
    <row r="798" spans="1:1" ht="14.25" customHeight="1" x14ac:dyDescent="0.35">
      <c r="A798" s="4"/>
    </row>
    <row r="799" spans="1:1" ht="14.25" customHeight="1" x14ac:dyDescent="0.35">
      <c r="A799" s="4"/>
    </row>
    <row r="800" spans="1:1" ht="14.25" customHeight="1" x14ac:dyDescent="0.35">
      <c r="A800" s="4"/>
    </row>
    <row r="801" spans="1:1" ht="14.25" customHeight="1" x14ac:dyDescent="0.35">
      <c r="A801" s="4"/>
    </row>
    <row r="802" spans="1:1" ht="14.25" customHeight="1" x14ac:dyDescent="0.35">
      <c r="A802" s="4"/>
    </row>
    <row r="803" spans="1:1" ht="14.25" customHeight="1" x14ac:dyDescent="0.35">
      <c r="A803" s="4"/>
    </row>
    <row r="804" spans="1:1" ht="14.25" customHeight="1" x14ac:dyDescent="0.35">
      <c r="A804" s="4"/>
    </row>
    <row r="805" spans="1:1" ht="14.25" customHeight="1" x14ac:dyDescent="0.35">
      <c r="A805" s="4"/>
    </row>
    <row r="806" spans="1:1" ht="14.25" customHeight="1" x14ac:dyDescent="0.35">
      <c r="A806" s="4"/>
    </row>
    <row r="807" spans="1:1" ht="14.25" customHeight="1" x14ac:dyDescent="0.35">
      <c r="A807" s="4"/>
    </row>
    <row r="808" spans="1:1" ht="14.25" customHeight="1" x14ac:dyDescent="0.35">
      <c r="A808" s="4"/>
    </row>
    <row r="809" spans="1:1" ht="14.25" customHeight="1" x14ac:dyDescent="0.35">
      <c r="A809" s="4"/>
    </row>
    <row r="810" spans="1:1" ht="14.25" customHeight="1" x14ac:dyDescent="0.35">
      <c r="A810" s="4"/>
    </row>
    <row r="811" spans="1:1" ht="14.25" customHeight="1" x14ac:dyDescent="0.35">
      <c r="A811" s="4"/>
    </row>
    <row r="812" spans="1:1" ht="14.25" customHeight="1" x14ac:dyDescent="0.35">
      <c r="A812" s="4"/>
    </row>
    <row r="813" spans="1:1" ht="14.25" customHeight="1" x14ac:dyDescent="0.35">
      <c r="A813" s="4"/>
    </row>
    <row r="814" spans="1:1" ht="14.25" customHeight="1" x14ac:dyDescent="0.35">
      <c r="A814" s="4"/>
    </row>
    <row r="815" spans="1:1" ht="14.25" customHeight="1" x14ac:dyDescent="0.35">
      <c r="A815" s="4"/>
    </row>
    <row r="816" spans="1:1" ht="14.25" customHeight="1" x14ac:dyDescent="0.35">
      <c r="A816" s="4"/>
    </row>
    <row r="817" spans="1:1" ht="14.25" customHeight="1" x14ac:dyDescent="0.35">
      <c r="A817" s="4"/>
    </row>
    <row r="818" spans="1:1" ht="14.25" customHeight="1" x14ac:dyDescent="0.35">
      <c r="A818" s="4"/>
    </row>
    <row r="819" spans="1:1" ht="14.25" customHeight="1" x14ac:dyDescent="0.35">
      <c r="A819" s="4"/>
    </row>
    <row r="820" spans="1:1" ht="14.25" customHeight="1" x14ac:dyDescent="0.35">
      <c r="A820" s="4"/>
    </row>
    <row r="821" spans="1:1" ht="14.25" customHeight="1" x14ac:dyDescent="0.35">
      <c r="A821" s="4"/>
    </row>
    <row r="822" spans="1:1" ht="14.25" customHeight="1" x14ac:dyDescent="0.35">
      <c r="A822" s="4"/>
    </row>
    <row r="823" spans="1:1" ht="14.25" customHeight="1" x14ac:dyDescent="0.35">
      <c r="A823" s="4"/>
    </row>
    <row r="824" spans="1:1" ht="14.25" customHeight="1" x14ac:dyDescent="0.35">
      <c r="A824" s="4"/>
    </row>
    <row r="825" spans="1:1" ht="14.25" customHeight="1" x14ac:dyDescent="0.35">
      <c r="A825" s="4"/>
    </row>
    <row r="826" spans="1:1" ht="14.25" customHeight="1" x14ac:dyDescent="0.35">
      <c r="A826" s="4"/>
    </row>
    <row r="827" spans="1:1" ht="14.25" customHeight="1" x14ac:dyDescent="0.35">
      <c r="A827" s="4"/>
    </row>
    <row r="828" spans="1:1" ht="14.25" customHeight="1" x14ac:dyDescent="0.35">
      <c r="A828" s="4"/>
    </row>
    <row r="829" spans="1:1" ht="14.25" customHeight="1" x14ac:dyDescent="0.35">
      <c r="A829" s="4"/>
    </row>
    <row r="830" spans="1:1" ht="14.25" customHeight="1" x14ac:dyDescent="0.35">
      <c r="A830" s="4"/>
    </row>
    <row r="831" spans="1:1" ht="14.25" customHeight="1" x14ac:dyDescent="0.35">
      <c r="A831" s="4"/>
    </row>
    <row r="832" spans="1:1" ht="14.25" customHeight="1" x14ac:dyDescent="0.35">
      <c r="A832" s="4"/>
    </row>
    <row r="833" spans="1:1" ht="14.25" customHeight="1" x14ac:dyDescent="0.35">
      <c r="A833" s="4"/>
    </row>
    <row r="834" spans="1:1" ht="14.25" customHeight="1" x14ac:dyDescent="0.35">
      <c r="A834" s="4"/>
    </row>
    <row r="835" spans="1:1" ht="14.25" customHeight="1" x14ac:dyDescent="0.35">
      <c r="A835" s="4"/>
    </row>
    <row r="836" spans="1:1" ht="14.25" customHeight="1" x14ac:dyDescent="0.35">
      <c r="A836" s="4"/>
    </row>
    <row r="837" spans="1:1" ht="14.25" customHeight="1" x14ac:dyDescent="0.35">
      <c r="A837" s="4"/>
    </row>
    <row r="838" spans="1:1" ht="14.25" customHeight="1" x14ac:dyDescent="0.35">
      <c r="A838" s="4"/>
    </row>
    <row r="839" spans="1:1" ht="14.25" customHeight="1" x14ac:dyDescent="0.35">
      <c r="A839" s="4"/>
    </row>
    <row r="840" spans="1:1" ht="14.25" customHeight="1" x14ac:dyDescent="0.35">
      <c r="A840" s="4"/>
    </row>
    <row r="841" spans="1:1" ht="14.25" customHeight="1" x14ac:dyDescent="0.35">
      <c r="A841" s="4"/>
    </row>
    <row r="842" spans="1:1" ht="14.25" customHeight="1" x14ac:dyDescent="0.35">
      <c r="A842" s="4"/>
    </row>
    <row r="843" spans="1:1" ht="14.25" customHeight="1" x14ac:dyDescent="0.35">
      <c r="A843" s="4"/>
    </row>
    <row r="844" spans="1:1" ht="14.25" customHeight="1" x14ac:dyDescent="0.35">
      <c r="A844" s="4"/>
    </row>
    <row r="845" spans="1:1" ht="14.25" customHeight="1" x14ac:dyDescent="0.35">
      <c r="A845" s="4"/>
    </row>
    <row r="846" spans="1:1" ht="14.25" customHeight="1" x14ac:dyDescent="0.35">
      <c r="A846" s="4"/>
    </row>
    <row r="847" spans="1:1" ht="14.25" customHeight="1" x14ac:dyDescent="0.35">
      <c r="A847" s="4"/>
    </row>
    <row r="848" spans="1:1" ht="14.25" customHeight="1" x14ac:dyDescent="0.35">
      <c r="A848" s="4"/>
    </row>
    <row r="849" spans="1:1" ht="14.25" customHeight="1" x14ac:dyDescent="0.35">
      <c r="A849" s="4"/>
    </row>
    <row r="850" spans="1:1" ht="14.25" customHeight="1" x14ac:dyDescent="0.35">
      <c r="A850" s="4"/>
    </row>
    <row r="851" spans="1:1" ht="14.25" customHeight="1" x14ac:dyDescent="0.35">
      <c r="A851" s="4"/>
    </row>
    <row r="852" spans="1:1" ht="14.25" customHeight="1" x14ac:dyDescent="0.35">
      <c r="A852" s="4"/>
    </row>
    <row r="853" spans="1:1" ht="14.25" customHeight="1" x14ac:dyDescent="0.35">
      <c r="A853" s="4"/>
    </row>
    <row r="854" spans="1:1" ht="14.25" customHeight="1" x14ac:dyDescent="0.35">
      <c r="A854" s="4"/>
    </row>
    <row r="855" spans="1:1" ht="14.25" customHeight="1" x14ac:dyDescent="0.35">
      <c r="A855" s="4"/>
    </row>
    <row r="856" spans="1:1" ht="14.25" customHeight="1" x14ac:dyDescent="0.35">
      <c r="A856" s="4"/>
    </row>
    <row r="857" spans="1:1" ht="14.25" customHeight="1" x14ac:dyDescent="0.35">
      <c r="A857" s="4"/>
    </row>
    <row r="858" spans="1:1" ht="14.25" customHeight="1" x14ac:dyDescent="0.35">
      <c r="A858" s="4"/>
    </row>
    <row r="859" spans="1:1" ht="14.25" customHeight="1" x14ac:dyDescent="0.35">
      <c r="A859" s="4"/>
    </row>
    <row r="860" spans="1:1" ht="14.25" customHeight="1" x14ac:dyDescent="0.35">
      <c r="A860" s="4"/>
    </row>
    <row r="861" spans="1:1" ht="14.25" customHeight="1" x14ac:dyDescent="0.35">
      <c r="A861" s="4"/>
    </row>
    <row r="862" spans="1:1" ht="14.25" customHeight="1" x14ac:dyDescent="0.35">
      <c r="A862" s="4"/>
    </row>
    <row r="863" spans="1:1" ht="14.25" customHeight="1" x14ac:dyDescent="0.35">
      <c r="A863" s="4"/>
    </row>
    <row r="864" spans="1:1" ht="14.25" customHeight="1" x14ac:dyDescent="0.35">
      <c r="A864" s="4"/>
    </row>
    <row r="865" spans="1:1" ht="14.25" customHeight="1" x14ac:dyDescent="0.35">
      <c r="A865" s="4"/>
    </row>
    <row r="866" spans="1:1" ht="14.25" customHeight="1" x14ac:dyDescent="0.35">
      <c r="A866" s="4"/>
    </row>
    <row r="867" spans="1:1" ht="14.25" customHeight="1" x14ac:dyDescent="0.35">
      <c r="A867" s="4"/>
    </row>
    <row r="868" spans="1:1" ht="14.25" customHeight="1" x14ac:dyDescent="0.35">
      <c r="A868" s="4"/>
    </row>
    <row r="869" spans="1:1" ht="14.25" customHeight="1" x14ac:dyDescent="0.35">
      <c r="A869" s="4"/>
    </row>
    <row r="870" spans="1:1" ht="14.25" customHeight="1" x14ac:dyDescent="0.35">
      <c r="A870" s="4"/>
    </row>
    <row r="871" spans="1:1" ht="14.25" customHeight="1" x14ac:dyDescent="0.35">
      <c r="A871" s="4"/>
    </row>
    <row r="872" spans="1:1" ht="14.25" customHeight="1" x14ac:dyDescent="0.35">
      <c r="A872" s="4"/>
    </row>
    <row r="873" spans="1:1" ht="14.25" customHeight="1" x14ac:dyDescent="0.35">
      <c r="A873" s="4"/>
    </row>
    <row r="874" spans="1:1" ht="14.25" customHeight="1" x14ac:dyDescent="0.35">
      <c r="A874" s="4"/>
    </row>
    <row r="875" spans="1:1" ht="14.25" customHeight="1" x14ac:dyDescent="0.35">
      <c r="A875" s="4"/>
    </row>
    <row r="876" spans="1:1" ht="14.25" customHeight="1" x14ac:dyDescent="0.35">
      <c r="A876" s="4"/>
    </row>
    <row r="877" spans="1:1" ht="14.25" customHeight="1" x14ac:dyDescent="0.35">
      <c r="A877" s="4"/>
    </row>
    <row r="878" spans="1:1" ht="14.25" customHeight="1" x14ac:dyDescent="0.35">
      <c r="A878" s="4"/>
    </row>
    <row r="879" spans="1:1" ht="14.25" customHeight="1" x14ac:dyDescent="0.35">
      <c r="A879" s="4"/>
    </row>
    <row r="880" spans="1:1" ht="14.25" customHeight="1" x14ac:dyDescent="0.35">
      <c r="A880" s="4"/>
    </row>
    <row r="881" spans="1:1" ht="14.25" customHeight="1" x14ac:dyDescent="0.35">
      <c r="A881" s="4"/>
    </row>
    <row r="882" spans="1:1" ht="14.25" customHeight="1" x14ac:dyDescent="0.35">
      <c r="A882" s="4"/>
    </row>
    <row r="883" spans="1:1" ht="14.25" customHeight="1" x14ac:dyDescent="0.35">
      <c r="A883" s="4"/>
    </row>
    <row r="884" spans="1:1" ht="14.25" customHeight="1" x14ac:dyDescent="0.35">
      <c r="A884" s="4"/>
    </row>
    <row r="885" spans="1:1" ht="14.25" customHeight="1" x14ac:dyDescent="0.35">
      <c r="A885" s="4"/>
    </row>
    <row r="886" spans="1:1" ht="14.25" customHeight="1" x14ac:dyDescent="0.35">
      <c r="A886" s="4"/>
    </row>
    <row r="887" spans="1:1" ht="14.25" customHeight="1" x14ac:dyDescent="0.35">
      <c r="A887" s="4"/>
    </row>
    <row r="888" spans="1:1" ht="14.25" customHeight="1" x14ac:dyDescent="0.35">
      <c r="A888" s="4"/>
    </row>
    <row r="889" spans="1:1" ht="14.25" customHeight="1" x14ac:dyDescent="0.35">
      <c r="A889" s="4"/>
    </row>
    <row r="890" spans="1:1" ht="14.25" customHeight="1" x14ac:dyDescent="0.35">
      <c r="A890" s="4"/>
    </row>
    <row r="891" spans="1:1" ht="14.25" customHeight="1" x14ac:dyDescent="0.35">
      <c r="A891" s="4"/>
    </row>
    <row r="892" spans="1:1" ht="14.25" customHeight="1" x14ac:dyDescent="0.35">
      <c r="A892" s="4"/>
    </row>
    <row r="893" spans="1:1" ht="14.25" customHeight="1" x14ac:dyDescent="0.35">
      <c r="A893" s="4"/>
    </row>
    <row r="894" spans="1:1" ht="14.25" customHeight="1" x14ac:dyDescent="0.35">
      <c r="A894" s="4"/>
    </row>
    <row r="895" spans="1:1" ht="14.25" customHeight="1" x14ac:dyDescent="0.35">
      <c r="A895" s="4"/>
    </row>
    <row r="896" spans="1:1" ht="14.25" customHeight="1" x14ac:dyDescent="0.35">
      <c r="A896" s="4"/>
    </row>
    <row r="897" spans="1:1" ht="14.25" customHeight="1" x14ac:dyDescent="0.35">
      <c r="A897" s="4"/>
    </row>
    <row r="898" spans="1:1" ht="14.25" customHeight="1" x14ac:dyDescent="0.35">
      <c r="A898" s="4"/>
    </row>
    <row r="899" spans="1:1" ht="14.25" customHeight="1" x14ac:dyDescent="0.35">
      <c r="A899" s="4"/>
    </row>
    <row r="900" spans="1:1" ht="14.25" customHeight="1" x14ac:dyDescent="0.35">
      <c r="A900" s="4"/>
    </row>
    <row r="901" spans="1:1" ht="14.25" customHeight="1" x14ac:dyDescent="0.35">
      <c r="A901" s="4"/>
    </row>
    <row r="902" spans="1:1" ht="14.25" customHeight="1" x14ac:dyDescent="0.35">
      <c r="A902" s="4"/>
    </row>
    <row r="903" spans="1:1" ht="14.25" customHeight="1" x14ac:dyDescent="0.35">
      <c r="A903" s="4"/>
    </row>
    <row r="904" spans="1:1" ht="14.25" customHeight="1" x14ac:dyDescent="0.35">
      <c r="A904" s="4"/>
    </row>
    <row r="905" spans="1:1" ht="14.25" customHeight="1" x14ac:dyDescent="0.35">
      <c r="A905" s="4"/>
    </row>
    <row r="906" spans="1:1" ht="14.25" customHeight="1" x14ac:dyDescent="0.35">
      <c r="A906" s="4"/>
    </row>
    <row r="907" spans="1:1" ht="14.25" customHeight="1" x14ac:dyDescent="0.35">
      <c r="A907" s="4"/>
    </row>
    <row r="908" spans="1:1" ht="14.25" customHeight="1" x14ac:dyDescent="0.35">
      <c r="A908" s="4"/>
    </row>
    <row r="909" spans="1:1" ht="14.25" customHeight="1" x14ac:dyDescent="0.35">
      <c r="A909" s="4"/>
    </row>
    <row r="910" spans="1:1" ht="14.25" customHeight="1" x14ac:dyDescent="0.35">
      <c r="A910" s="4"/>
    </row>
    <row r="911" spans="1:1" ht="14.25" customHeight="1" x14ac:dyDescent="0.35">
      <c r="A911" s="4"/>
    </row>
    <row r="912" spans="1:1" ht="14.25" customHeight="1" x14ac:dyDescent="0.35">
      <c r="A912" s="4"/>
    </row>
    <row r="913" spans="1:1" ht="14.25" customHeight="1" x14ac:dyDescent="0.35">
      <c r="A913" s="4"/>
    </row>
    <row r="914" spans="1:1" ht="14.25" customHeight="1" x14ac:dyDescent="0.35">
      <c r="A914" s="4"/>
    </row>
    <row r="915" spans="1:1" ht="14.25" customHeight="1" x14ac:dyDescent="0.35">
      <c r="A915" s="4"/>
    </row>
    <row r="916" spans="1:1" ht="14.25" customHeight="1" x14ac:dyDescent="0.35">
      <c r="A916" s="4"/>
    </row>
    <row r="917" spans="1:1" ht="14.25" customHeight="1" x14ac:dyDescent="0.35">
      <c r="A917" s="4"/>
    </row>
    <row r="918" spans="1:1" ht="14.25" customHeight="1" x14ac:dyDescent="0.35">
      <c r="A918" s="4"/>
    </row>
    <row r="919" spans="1:1" ht="14.25" customHeight="1" x14ac:dyDescent="0.35">
      <c r="A919" s="4"/>
    </row>
    <row r="920" spans="1:1" ht="14.25" customHeight="1" x14ac:dyDescent="0.35">
      <c r="A920" s="4"/>
    </row>
    <row r="921" spans="1:1" ht="14.25" customHeight="1" x14ac:dyDescent="0.35">
      <c r="A921" s="4"/>
    </row>
    <row r="922" spans="1:1" ht="14.25" customHeight="1" x14ac:dyDescent="0.35">
      <c r="A922" s="4"/>
    </row>
    <row r="923" spans="1:1" ht="14.25" customHeight="1" x14ac:dyDescent="0.35">
      <c r="A923" s="4"/>
    </row>
    <row r="924" spans="1:1" ht="14.25" customHeight="1" x14ac:dyDescent="0.35">
      <c r="A924" s="4"/>
    </row>
    <row r="925" spans="1:1" ht="14.25" customHeight="1" x14ac:dyDescent="0.35">
      <c r="A925" s="4"/>
    </row>
    <row r="926" spans="1:1" ht="14.25" customHeight="1" x14ac:dyDescent="0.35">
      <c r="A926" s="4"/>
    </row>
    <row r="927" spans="1:1" ht="14.25" customHeight="1" x14ac:dyDescent="0.35">
      <c r="A927" s="4"/>
    </row>
    <row r="928" spans="1:1" ht="14.25" customHeight="1" x14ac:dyDescent="0.35">
      <c r="A928" s="4"/>
    </row>
    <row r="929" spans="1:1" ht="14.25" customHeight="1" x14ac:dyDescent="0.35">
      <c r="A929" s="4"/>
    </row>
    <row r="930" spans="1:1" ht="14.25" customHeight="1" x14ac:dyDescent="0.35">
      <c r="A930" s="4"/>
    </row>
    <row r="931" spans="1:1" ht="14.25" customHeight="1" x14ac:dyDescent="0.35">
      <c r="A931" s="4"/>
    </row>
    <row r="932" spans="1:1" ht="14.25" customHeight="1" x14ac:dyDescent="0.35">
      <c r="A932" s="4"/>
    </row>
    <row r="933" spans="1:1" ht="14.25" customHeight="1" x14ac:dyDescent="0.35">
      <c r="A933" s="4"/>
    </row>
    <row r="934" spans="1:1" ht="14.25" customHeight="1" x14ac:dyDescent="0.35">
      <c r="A934" s="4"/>
    </row>
    <row r="935" spans="1:1" ht="14.25" customHeight="1" x14ac:dyDescent="0.35">
      <c r="A935" s="4"/>
    </row>
    <row r="936" spans="1:1" ht="14.25" customHeight="1" x14ac:dyDescent="0.35">
      <c r="A936" s="4"/>
    </row>
    <row r="937" spans="1:1" ht="14.25" customHeight="1" x14ac:dyDescent="0.35">
      <c r="A937" s="4"/>
    </row>
    <row r="938" spans="1:1" ht="14.25" customHeight="1" x14ac:dyDescent="0.35">
      <c r="A938" s="4"/>
    </row>
    <row r="939" spans="1:1" ht="14.25" customHeight="1" x14ac:dyDescent="0.35">
      <c r="A939" s="4"/>
    </row>
    <row r="940" spans="1:1" ht="14.25" customHeight="1" x14ac:dyDescent="0.35">
      <c r="A940" s="4"/>
    </row>
    <row r="941" spans="1:1" ht="14.25" customHeight="1" x14ac:dyDescent="0.35">
      <c r="A941" s="4"/>
    </row>
    <row r="942" spans="1:1" ht="14.25" customHeight="1" x14ac:dyDescent="0.35">
      <c r="A942" s="4"/>
    </row>
    <row r="943" spans="1:1" ht="14.25" customHeight="1" x14ac:dyDescent="0.35">
      <c r="A943" s="4"/>
    </row>
    <row r="944" spans="1:1" ht="14.25" customHeight="1" x14ac:dyDescent="0.35">
      <c r="A944" s="4"/>
    </row>
    <row r="945" spans="1:1" ht="14.25" customHeight="1" x14ac:dyDescent="0.35">
      <c r="A945" s="4"/>
    </row>
    <row r="946" spans="1:1" ht="14.25" customHeight="1" x14ac:dyDescent="0.35">
      <c r="A946" s="4"/>
    </row>
    <row r="947" spans="1:1" ht="14.25" customHeight="1" x14ac:dyDescent="0.35">
      <c r="A947" s="4"/>
    </row>
    <row r="948" spans="1:1" ht="14.25" customHeight="1" x14ac:dyDescent="0.35">
      <c r="A948" s="4"/>
    </row>
    <row r="949" spans="1:1" ht="14.25" customHeight="1" x14ac:dyDescent="0.35">
      <c r="A949" s="4"/>
    </row>
    <row r="950" spans="1:1" ht="14.25" customHeight="1" x14ac:dyDescent="0.35">
      <c r="A950" s="4"/>
    </row>
    <row r="951" spans="1:1" ht="14.25" customHeight="1" x14ac:dyDescent="0.35">
      <c r="A951" s="4"/>
    </row>
    <row r="952" spans="1:1" ht="14.25" customHeight="1" x14ac:dyDescent="0.35">
      <c r="A952" s="4"/>
    </row>
    <row r="953" spans="1:1" ht="14.25" customHeight="1" x14ac:dyDescent="0.35">
      <c r="A953" s="4"/>
    </row>
    <row r="954" spans="1:1" ht="14.25" customHeight="1" x14ac:dyDescent="0.35">
      <c r="A954" s="4"/>
    </row>
    <row r="955" spans="1:1" ht="14.25" customHeight="1" x14ac:dyDescent="0.35">
      <c r="A955" s="4"/>
    </row>
    <row r="956" spans="1:1" ht="14.25" customHeight="1" x14ac:dyDescent="0.35">
      <c r="A956" s="4"/>
    </row>
    <row r="957" spans="1:1" ht="14.25" customHeight="1" x14ac:dyDescent="0.35">
      <c r="A957" s="4"/>
    </row>
    <row r="958" spans="1:1" ht="14.25" customHeight="1" x14ac:dyDescent="0.35">
      <c r="A958" s="4"/>
    </row>
    <row r="959" spans="1:1" ht="14.25" customHeight="1" x14ac:dyDescent="0.35">
      <c r="A959" s="4"/>
    </row>
    <row r="960" spans="1:1" ht="14.25" customHeight="1" x14ac:dyDescent="0.35">
      <c r="A960" s="4"/>
    </row>
    <row r="961" spans="1:1" ht="14.25" customHeight="1" x14ac:dyDescent="0.35">
      <c r="A961" s="4"/>
    </row>
    <row r="962" spans="1:1" ht="14.25" customHeight="1" x14ac:dyDescent="0.35">
      <c r="A962" s="4"/>
    </row>
    <row r="963" spans="1:1" ht="14.25" customHeight="1" x14ac:dyDescent="0.35">
      <c r="A963" s="4"/>
    </row>
    <row r="964" spans="1:1" ht="14.25" customHeight="1" x14ac:dyDescent="0.35">
      <c r="A964" s="4"/>
    </row>
    <row r="965" spans="1:1" ht="14.25" customHeight="1" x14ac:dyDescent="0.35">
      <c r="A965" s="4"/>
    </row>
    <row r="966" spans="1:1" ht="14.25" customHeight="1" x14ac:dyDescent="0.35">
      <c r="A966" s="4"/>
    </row>
    <row r="967" spans="1:1" ht="14.25" customHeight="1" x14ac:dyDescent="0.35">
      <c r="A967" s="4"/>
    </row>
    <row r="968" spans="1:1" ht="14.25" customHeight="1" x14ac:dyDescent="0.35">
      <c r="A968" s="4"/>
    </row>
    <row r="969" spans="1:1" ht="14.25" customHeight="1" x14ac:dyDescent="0.35">
      <c r="A969" s="4"/>
    </row>
    <row r="970" spans="1:1" ht="14.25" customHeight="1" x14ac:dyDescent="0.35">
      <c r="A970" s="4"/>
    </row>
    <row r="971" spans="1:1" ht="14.25" customHeight="1" x14ac:dyDescent="0.35">
      <c r="A971" s="4"/>
    </row>
    <row r="972" spans="1:1" ht="14.25" customHeight="1" x14ac:dyDescent="0.35">
      <c r="A972" s="4"/>
    </row>
    <row r="973" spans="1:1" ht="14.25" customHeight="1" x14ac:dyDescent="0.35">
      <c r="A973" s="4"/>
    </row>
    <row r="974" spans="1:1" ht="14.25" customHeight="1" x14ac:dyDescent="0.35">
      <c r="A974" s="4"/>
    </row>
    <row r="975" spans="1:1" ht="14.25" customHeight="1" x14ac:dyDescent="0.35">
      <c r="A975" s="4"/>
    </row>
    <row r="976" spans="1:1" ht="14.25" customHeight="1" x14ac:dyDescent="0.35">
      <c r="A976" s="4"/>
    </row>
    <row r="977" spans="1:1" ht="14.25" customHeight="1" x14ac:dyDescent="0.35">
      <c r="A977" s="4"/>
    </row>
    <row r="978" spans="1:1" ht="14.25" customHeight="1" x14ac:dyDescent="0.35">
      <c r="A978" s="4"/>
    </row>
    <row r="979" spans="1:1" ht="14.25" customHeight="1" x14ac:dyDescent="0.35">
      <c r="A979" s="4"/>
    </row>
    <row r="980" spans="1:1" ht="14.25" customHeight="1" x14ac:dyDescent="0.35">
      <c r="A980" s="4"/>
    </row>
    <row r="981" spans="1:1" ht="14.25" customHeight="1" x14ac:dyDescent="0.35">
      <c r="A981" s="4"/>
    </row>
    <row r="982" spans="1:1" ht="14.25" customHeight="1" x14ac:dyDescent="0.35">
      <c r="A982" s="4"/>
    </row>
    <row r="983" spans="1:1" ht="14.25" customHeight="1" x14ac:dyDescent="0.35">
      <c r="A983" s="4"/>
    </row>
    <row r="984" spans="1:1" ht="14.25" customHeight="1" x14ac:dyDescent="0.35">
      <c r="A984" s="4"/>
    </row>
    <row r="985" spans="1:1" ht="14.25" customHeight="1" x14ac:dyDescent="0.35">
      <c r="A985" s="4"/>
    </row>
    <row r="986" spans="1:1" ht="14.25" customHeight="1" x14ac:dyDescent="0.35">
      <c r="A986" s="4"/>
    </row>
    <row r="987" spans="1:1" ht="14.25" customHeight="1" x14ac:dyDescent="0.35">
      <c r="A987" s="4"/>
    </row>
    <row r="988" spans="1:1" ht="14.25" customHeight="1" x14ac:dyDescent="0.35">
      <c r="A988" s="4"/>
    </row>
    <row r="989" spans="1:1" ht="14.25" customHeight="1" x14ac:dyDescent="0.35">
      <c r="A989" s="4"/>
    </row>
    <row r="990" spans="1:1" ht="14.25" customHeight="1" x14ac:dyDescent="0.35">
      <c r="A990" s="4"/>
    </row>
    <row r="991" spans="1:1" ht="14.25" customHeight="1" x14ac:dyDescent="0.35">
      <c r="A991" s="4"/>
    </row>
    <row r="992" spans="1:1" ht="14.25" customHeight="1" x14ac:dyDescent="0.35">
      <c r="A992" s="4"/>
    </row>
    <row r="993" spans="1:1" ht="14.25" customHeight="1" x14ac:dyDescent="0.35">
      <c r="A993" s="4"/>
    </row>
    <row r="994" spans="1:1" ht="14.25" customHeight="1" x14ac:dyDescent="0.35">
      <c r="A994" s="4"/>
    </row>
    <row r="995" spans="1:1" ht="14.25" customHeight="1" x14ac:dyDescent="0.35">
      <c r="A995" s="4"/>
    </row>
    <row r="996" spans="1:1" ht="14.25" customHeight="1" x14ac:dyDescent="0.35">
      <c r="A996" s="4"/>
    </row>
    <row r="997" spans="1:1" ht="14.25" customHeight="1" x14ac:dyDescent="0.35">
      <c r="A997" s="4"/>
    </row>
    <row r="998" spans="1:1" ht="14.25" customHeight="1" x14ac:dyDescent="0.35">
      <c r="A998" s="4"/>
    </row>
    <row r="999" spans="1:1" ht="14.25" customHeight="1" x14ac:dyDescent="0.35">
      <c r="A999" s="4"/>
    </row>
    <row r="1000" spans="1:1" ht="14.25" customHeight="1" x14ac:dyDescent="0.35">
      <c r="A1000" s="4"/>
    </row>
    <row r="1001" spans="1:1" ht="14.25" customHeight="1" x14ac:dyDescent="0.35">
      <c r="A1001" s="4"/>
    </row>
    <row r="1002" spans="1:1" ht="14.25" customHeight="1" x14ac:dyDescent="0.35">
      <c r="A1002" s="4"/>
    </row>
    <row r="1003" spans="1:1" ht="14.25" customHeight="1" x14ac:dyDescent="0.35">
      <c r="A1003" s="4"/>
    </row>
    <row r="1004" spans="1:1" ht="14.25" customHeight="1" x14ac:dyDescent="0.35">
      <c r="A1004" s="4"/>
    </row>
    <row r="1005" spans="1:1" ht="14.25" customHeight="1" x14ac:dyDescent="0.35">
      <c r="A1005" s="4"/>
    </row>
    <row r="1006" spans="1:1" ht="14.25" customHeight="1" x14ac:dyDescent="0.35">
      <c r="A1006" s="4"/>
    </row>
    <row r="1007" spans="1:1" ht="14.25" customHeight="1" x14ac:dyDescent="0.35">
      <c r="A1007" s="4"/>
    </row>
    <row r="1008" spans="1:1" ht="14.25" customHeight="1" x14ac:dyDescent="0.35">
      <c r="A1008" s="4"/>
    </row>
    <row r="1009" spans="1:1" ht="14.25" customHeight="1" x14ac:dyDescent="0.35">
      <c r="A1009" s="4"/>
    </row>
    <row r="1010" spans="1:1" ht="14.25" customHeight="1" x14ac:dyDescent="0.35">
      <c r="A1010" s="4"/>
    </row>
    <row r="1011" spans="1:1" ht="14.25" customHeight="1" x14ac:dyDescent="0.35">
      <c r="A1011" s="4"/>
    </row>
    <row r="1012" spans="1:1" ht="14.25" customHeight="1" x14ac:dyDescent="0.35">
      <c r="A1012" s="4"/>
    </row>
    <row r="1013" spans="1:1" ht="14.25" customHeight="1" x14ac:dyDescent="0.35">
      <c r="A1013" s="4"/>
    </row>
    <row r="1014" spans="1:1" ht="14.25" customHeight="1" x14ac:dyDescent="0.35">
      <c r="A1014" s="4"/>
    </row>
    <row r="1015" spans="1:1" ht="15" customHeight="1" x14ac:dyDescent="0.35">
      <c r="A1015" s="4"/>
    </row>
  </sheetData>
  <mergeCells count="10">
    <mergeCell ref="HB145:HD145"/>
    <mergeCell ref="HI76:HK76"/>
    <mergeCell ref="HA99:HC99"/>
    <mergeCell ref="GW76:GY76"/>
    <mergeCell ref="GW99:GY99"/>
    <mergeCell ref="HA76:HC76"/>
    <mergeCell ref="HE76:HG76"/>
    <mergeCell ref="HE99:HG99"/>
    <mergeCell ref="HB127:HD127"/>
    <mergeCell ref="GX113:HJ113"/>
  </mergeCells>
  <phoneticPr fontId="28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8203125" defaultRowHeight="15" customHeight="1" x14ac:dyDescent="0.3"/>
  <cols>
    <col min="1" max="1" width="17.58203125" customWidth="1"/>
    <col min="2" max="2" width="9.9140625" customWidth="1"/>
    <col min="3" max="3" width="10.08203125" customWidth="1"/>
    <col min="4" max="4" width="8.5" customWidth="1"/>
    <col min="5" max="5" width="6" customWidth="1"/>
    <col min="6" max="6" width="4.9140625" customWidth="1"/>
    <col min="7" max="7" width="4.4140625" customWidth="1"/>
    <col min="8" max="8" width="5" customWidth="1"/>
    <col min="9" max="9" width="4.5" customWidth="1"/>
    <col min="10" max="10" width="6.9140625" customWidth="1"/>
    <col min="11" max="11" width="10.08203125" customWidth="1"/>
    <col min="12" max="12" width="7.58203125" customWidth="1"/>
    <col min="13" max="13" width="9.9140625" customWidth="1"/>
    <col min="14" max="14" width="9.58203125" customWidth="1"/>
    <col min="15" max="26" width="7.58203125" customWidth="1"/>
  </cols>
  <sheetData>
    <row r="1" spans="1:26" ht="14.25" customHeight="1" x14ac:dyDescent="0.35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35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35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35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35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35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35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35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35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35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35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35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26</vt:i4>
      </vt:variant>
      <vt:variant>
        <vt:lpstr>Charts</vt:lpstr>
      </vt:variant>
      <vt:variant>
        <vt:i4>57</vt:i4>
      </vt:variant>
      <vt:variant>
        <vt:lpstr>Named Ranges</vt:lpstr>
      </vt:variant>
      <vt:variant>
        <vt:i4>1</vt:i4>
      </vt:variant>
    </vt:vector>
  </HeadingPairs>
  <TitlesOfParts>
    <vt:vector size="84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Sheet2</vt:lpstr>
      <vt:lpstr>New Listings Graph</vt:lpstr>
      <vt:lpstr>New Listings - Bar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Total Property Sold - Bar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SFD Med Sale Price</vt:lpstr>
      <vt:lpstr>Condo Sales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Chart2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 Sutherland</cp:lastModifiedBy>
  <cp:lastPrinted>2023-04-07T18:28:56Z</cp:lastPrinted>
  <dcterms:created xsi:type="dcterms:W3CDTF">2015-02-06T14:25:58Z</dcterms:created>
  <dcterms:modified xsi:type="dcterms:W3CDTF">2023-10-11T18:40:01Z</dcterms:modified>
</cp:coreProperties>
</file>